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pdated\Academic Calendars\"/>
    </mc:Choice>
  </mc:AlternateContent>
  <xr:revisionPtr revIDLastSave="0" documentId="13_ncr:1_{91DDC87B-441A-4C06-8D1B-714779672A4E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RCST &amp; Physics" sheetId="1" state="hidden" r:id="rId1"/>
    <sheet name="BS G." sheetId="3" state="hidden" r:id="rId2"/>
    <sheet name="Final AC for Faculty" sheetId="4" r:id="rId3"/>
    <sheet name="Final AC for Students" sheetId="9" r:id="rId4"/>
    <sheet name="MS Calendar" sheetId="8" state="hidden" r:id="rId5"/>
  </sheets>
  <definedNames>
    <definedName name="_xlnm.Print_Area" localSheetId="2">'Final AC for Faculty'!$A$1:$F$44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4" l="1"/>
  <c r="D12" i="4"/>
  <c r="D19" i="4"/>
  <c r="D20" i="4"/>
  <c r="F19" i="4"/>
  <c r="F17" i="4"/>
  <c r="D17" i="4"/>
  <c r="F14" i="4"/>
  <c r="D13" i="4"/>
  <c r="F13" i="4"/>
  <c r="F12" i="4"/>
  <c r="F11" i="4"/>
  <c r="D11" i="4"/>
  <c r="F10" i="4"/>
  <c r="F8" i="4"/>
  <c r="F7" i="4"/>
  <c r="F5" i="4"/>
  <c r="D10" i="4" l="1"/>
  <c r="D9" i="4"/>
  <c r="F17" i="9" l="1"/>
  <c r="F13" i="9"/>
  <c r="F7" i="9"/>
  <c r="F16" i="9"/>
  <c r="F10" i="9"/>
  <c r="D16" i="9"/>
  <c r="D10" i="9"/>
  <c r="F32" i="4"/>
  <c r="F29" i="9" s="1"/>
  <c r="F31" i="4"/>
  <c r="F30" i="4"/>
  <c r="F28" i="9" s="1"/>
  <c r="F28" i="4"/>
  <c r="F26" i="9" s="1"/>
  <c r="F27" i="4"/>
  <c r="F25" i="9" s="1"/>
  <c r="F26" i="4"/>
  <c r="F24" i="9" s="1"/>
  <c r="F25" i="4"/>
  <c r="F24" i="4"/>
  <c r="F23" i="9" s="1"/>
  <c r="F23" i="4"/>
  <c r="F22" i="4"/>
  <c r="F22" i="9" s="1"/>
  <c r="F21" i="4"/>
  <c r="F21" i="9" s="1"/>
  <c r="F20" i="4"/>
  <c r="F19" i="9" s="1"/>
  <c r="F18" i="9"/>
  <c r="F16" i="4"/>
  <c r="F15" i="9" s="1"/>
  <c r="F8" i="9"/>
  <c r="D29" i="4"/>
  <c r="D27" i="9" s="1"/>
  <c r="D30" i="4"/>
  <c r="D28" i="9" s="1"/>
  <c r="D28" i="4"/>
  <c r="D26" i="9" s="1"/>
  <c r="D27" i="4"/>
  <c r="D25" i="9" s="1"/>
  <c r="D25" i="4"/>
  <c r="D22" i="4"/>
  <c r="D22" i="9" s="1"/>
  <c r="D26" i="4"/>
  <c r="D24" i="9" s="1"/>
  <c r="D24" i="4"/>
  <c r="D23" i="9" s="1"/>
  <c r="D23" i="4"/>
  <c r="D21" i="4"/>
  <c r="D21" i="9" s="1"/>
  <c r="D18" i="4"/>
  <c r="D17" i="9" s="1"/>
  <c r="D16" i="4"/>
  <c r="D15" i="9" s="1"/>
  <c r="D15" i="4"/>
  <c r="D14" i="9" s="1"/>
  <c r="D12" i="9"/>
  <c r="D11" i="9"/>
  <c r="D7" i="9"/>
  <c r="D8" i="9"/>
  <c r="D7" i="4"/>
  <c r="D6" i="4"/>
  <c r="F6" i="4" s="1"/>
  <c r="D5" i="4"/>
  <c r="D5" i="9" l="1"/>
  <c r="D8" i="4"/>
  <c r="F11" i="9"/>
  <c r="F12" i="9"/>
  <c r="F15" i="4"/>
  <c r="F14" i="9" s="1"/>
  <c r="D9" i="9" l="1"/>
  <c r="D6" i="9"/>
  <c r="D32" i="4"/>
  <c r="D29" i="9" s="1"/>
  <c r="D31" i="4"/>
  <c r="D19" i="9"/>
  <c r="D18" i="9"/>
  <c r="F5" i="9"/>
  <c r="N13" i="8"/>
  <c r="F9" i="9" l="1"/>
  <c r="F6" i="9"/>
</calcChain>
</file>

<file path=xl/sharedStrings.xml><?xml version="1.0" encoding="utf-8"?>
<sst xmlns="http://schemas.openxmlformats.org/spreadsheetml/2006/main" count="211" uniqueCount="111">
  <si>
    <t>Academic Calendar - Spring 2025</t>
  </si>
  <si>
    <t>Year 2025</t>
  </si>
  <si>
    <t>February</t>
  </si>
  <si>
    <t>Course offering</t>
  </si>
  <si>
    <t>Enrollment Week</t>
  </si>
  <si>
    <t>Orientation &amp; Commencement of Classes ( UG &amp; G)</t>
  </si>
  <si>
    <t>March</t>
  </si>
  <si>
    <t>Last Date for Fee Submission (1st Installment ) &amp; FA Form Submissions</t>
  </si>
  <si>
    <r>
      <rPr>
        <sz val="7"/>
        <color rgb="FFFFFFFF"/>
        <rFont val="Bookman Old Style"/>
        <family val="1"/>
      </rPr>
      <t>Last Date for Add n Drop &amp; Freeze</t>
    </r>
  </si>
  <si>
    <t>Eid Ul Fitr Holidays</t>
  </si>
  <si>
    <t>April</t>
  </si>
  <si>
    <t>Last Date for Fee Submission ( 2nd Installment)</t>
  </si>
  <si>
    <r>
      <rPr>
        <sz val="7"/>
        <color rgb="FFFFFFFF"/>
        <rFont val="Bookman Old Style"/>
        <family val="1"/>
      </rPr>
      <t>Job Fair &amp; Multiverse Seasons 3</t>
    </r>
  </si>
  <si>
    <r>
      <rPr>
        <sz val="7"/>
        <color rgb="FFFFFFFF"/>
        <rFont val="Bookman Old Style"/>
        <family val="1"/>
      </rPr>
      <t>Admit Card for Mid term (UG &amp; G)</t>
    </r>
  </si>
  <si>
    <t>Mid Term Exams week (UG &amp; Grad)</t>
  </si>
  <si>
    <t>May</t>
  </si>
  <si>
    <t>Labor Day Holiday</t>
  </si>
  <si>
    <r>
      <rPr>
        <sz val="7"/>
        <color rgb="FFFFFFFF"/>
        <rFont val="Bookman Old Style"/>
        <family val="1"/>
      </rPr>
      <t>Book Fair</t>
    </r>
  </si>
  <si>
    <t>June</t>
  </si>
  <si>
    <t>Eid Ul Adha Holidays</t>
  </si>
  <si>
    <t>Last date for course withdraw</t>
  </si>
  <si>
    <r>
      <rPr>
        <sz val="7"/>
        <color rgb="FFFFFFFF"/>
        <rFont val="Bookman Old Style"/>
        <family val="1"/>
      </rPr>
      <t>End of Semester</t>
    </r>
  </si>
  <si>
    <r>
      <rPr>
        <sz val="7"/>
        <color rgb="FFFFFFFF"/>
        <rFont val="Bookman Old Style"/>
        <family val="1"/>
      </rPr>
      <t>Admit Card for Final Term Exams UG</t>
    </r>
  </si>
  <si>
    <t>Final Term Exams Week (UG &amp; G)</t>
  </si>
  <si>
    <t>July</t>
  </si>
  <si>
    <t>Final Result Submission</t>
  </si>
  <si>
    <t>Final Result Notifications</t>
  </si>
  <si>
    <r>
      <rPr>
        <b/>
        <sz val="11"/>
        <rFont val="Bookman Old Style"/>
        <family val="1"/>
      </rPr>
      <t>Muhammad Awais Yaqoob</t>
    </r>
    <r>
      <rPr>
        <sz val="11"/>
        <rFont val="Bookman Old Style"/>
        <family val="1"/>
      </rPr>
      <t xml:space="preserve">
Deputy Director Academics
Riphah International University, Lahore Campus</t>
    </r>
  </si>
  <si>
    <r>
      <rPr>
        <b/>
        <sz val="9"/>
        <color rgb="FFFFFFFF"/>
        <rFont val="Bookman Old Style"/>
        <family val="1"/>
      </rPr>
      <t>Events</t>
    </r>
  </si>
  <si>
    <r>
      <rPr>
        <b/>
        <sz val="9"/>
        <color rgb="FFFFFFFF"/>
        <rFont val="Bookman Old Style"/>
        <family val="1"/>
      </rPr>
      <t>Week</t>
    </r>
  </si>
  <si>
    <r>
      <rPr>
        <b/>
        <sz val="9"/>
        <color rgb="FFFFFFFF"/>
        <rFont val="Bookman Old Style"/>
        <family val="1"/>
      </rPr>
      <t>Mon</t>
    </r>
  </si>
  <si>
    <r>
      <rPr>
        <b/>
        <sz val="9"/>
        <color rgb="FFFFFFFF"/>
        <rFont val="Bookman Old Style"/>
        <family val="1"/>
      </rPr>
      <t>Tue</t>
    </r>
  </si>
  <si>
    <r>
      <rPr>
        <b/>
        <sz val="9"/>
        <color rgb="FFFFFFFF"/>
        <rFont val="Bookman Old Style"/>
        <family val="1"/>
      </rPr>
      <t>Wed</t>
    </r>
  </si>
  <si>
    <r>
      <rPr>
        <b/>
        <sz val="9"/>
        <color rgb="FFFFFFFF"/>
        <rFont val="Bookman Old Style"/>
        <family val="1"/>
      </rPr>
      <t>Thu</t>
    </r>
  </si>
  <si>
    <r>
      <rPr>
        <b/>
        <sz val="9"/>
        <color rgb="FFFFFFFF"/>
        <rFont val="Bookman Old Style"/>
        <family val="1"/>
      </rPr>
      <t>Fri</t>
    </r>
  </si>
  <si>
    <r>
      <rPr>
        <b/>
        <sz val="9"/>
        <color rgb="FFFFFFFF"/>
        <rFont val="Bookman Old Style"/>
        <family val="1"/>
      </rPr>
      <t>Sat</t>
    </r>
  </si>
  <si>
    <r>
      <rPr>
        <b/>
        <sz val="9"/>
        <color rgb="FFFFFFFF"/>
        <rFont val="Bookman Old Style"/>
        <family val="1"/>
      </rPr>
      <t>Sun</t>
    </r>
  </si>
  <si>
    <t>Riphah International University, (Islamabad) Lahore Campus</t>
  </si>
  <si>
    <t>QEC survey (Entry Point, Midpoint, exit survey, Student feedback, Graduating survey)</t>
  </si>
  <si>
    <t>Notification of Final Date Sheet</t>
  </si>
  <si>
    <t>Issuance of Admit Card to Students, Subject to Clearance of University Dues</t>
  </si>
  <si>
    <t>End of Classes</t>
  </si>
  <si>
    <t>Final Examinations</t>
  </si>
  <si>
    <t>Academic Calendar - Fall 2025</t>
  </si>
  <si>
    <t>Description</t>
  </si>
  <si>
    <t>Week</t>
  </si>
  <si>
    <t>Sr. #</t>
  </si>
  <si>
    <t>September</t>
  </si>
  <si>
    <t>October</t>
  </si>
  <si>
    <t>November</t>
  </si>
  <si>
    <t>December</t>
  </si>
  <si>
    <t>January</t>
  </si>
  <si>
    <t>Last Date of Submission to Results to COE</t>
  </si>
  <si>
    <t>Declaration or Results by the COE</t>
  </si>
  <si>
    <t>Submission of Question Papers, Final Date Sheet, Seating Plan and Duty Roaster to COE</t>
  </si>
  <si>
    <t xml:space="preserve">Holiday </t>
  </si>
  <si>
    <t>Mid Term Exams week (Grad)</t>
  </si>
  <si>
    <t>Admit Card for Mid term  (Grad)</t>
  </si>
  <si>
    <t>Admit Card for Final Term Exams Grad</t>
  </si>
  <si>
    <t xml:space="preserve">Enrollment Week for </t>
  </si>
  <si>
    <t>Gulberg Campus</t>
  </si>
  <si>
    <t>Raiwind Campus</t>
  </si>
  <si>
    <t>G</t>
  </si>
  <si>
    <t>R</t>
  </si>
  <si>
    <t>Timetable Preparation - Deadline</t>
  </si>
  <si>
    <t>Enrollment Week - Start Date</t>
  </si>
  <si>
    <t>Enrollment Week - End Date</t>
  </si>
  <si>
    <t>Last Date for Financial Assistance Request Submission</t>
  </si>
  <si>
    <t>Start Date - QEC Survey Faculty/ Course Evaluation, Student Feedback, Graduating Survey)</t>
  </si>
  <si>
    <t>Students Attendance Report Submission</t>
  </si>
  <si>
    <t>Last Date of Submission of Results to Examination</t>
  </si>
  <si>
    <t>Declaration of Results by the Examination Department</t>
  </si>
  <si>
    <t>-</t>
  </si>
  <si>
    <t>Last Date of Submit Seating Plan and Duty Roaster to the Examination</t>
  </si>
  <si>
    <t>Submission of Question Papers to Examination</t>
  </si>
  <si>
    <t>End Date - QEC Survey Faculty/ Course Evaluation, Student Feedback, Graduating Survey)</t>
  </si>
  <si>
    <t>Central Academic Office
Riphah International University, Lahore Campus</t>
  </si>
  <si>
    <t>Holidays:</t>
  </si>
  <si>
    <t>Last Dates- Course(s) Withdrawal</t>
  </si>
  <si>
    <t>Commencement of classes - MS/ M.Phil. / Ph.D. Programs</t>
  </si>
  <si>
    <t>Mid-Term Examinations - MS / M.Phil. / Ph.D. Programs</t>
  </si>
  <si>
    <t>Instructions:</t>
  </si>
  <si>
    <t>Day &amp; Date</t>
  </si>
  <si>
    <t>Course Offering / Teacher Allocations *</t>
  </si>
  <si>
    <t>* All HODs are requested to share course/teacher allocations in a timely manner to ensure a smooth enrollment process.</t>
  </si>
  <si>
    <t>** Course advisors are requested to ensure their physical availability on campus during the enrollment period.</t>
  </si>
  <si>
    <t>** Course advisors, Program In-Charges, and HODs are requested to ensure that students enroll in courses according to their respective curricula and batches.</t>
  </si>
  <si>
    <t>Faculty HODs/Directors are requested to ensure adherence to the timelines specified in the Academic Calendar FY 2025.</t>
  </si>
  <si>
    <t>All faculty members are requested to mark their subject attendance on a daily basis.</t>
  </si>
  <si>
    <t>In case of any changes for any reason, prior approval from the competent authority will be required.</t>
  </si>
  <si>
    <t>Start Date - QEC Survey (Entry Point, Midpoint, Exit Point Survey )</t>
  </si>
  <si>
    <t>End Date - QEC Survey (Entry Point, Midpoint, Exit Point Survey )</t>
  </si>
  <si>
    <t>Start Date - Enrollment Week **</t>
  </si>
  <si>
    <t xml:space="preserve">End Date - Enrollment Week </t>
  </si>
  <si>
    <t>Commencement of classes - Undergraduate Programs</t>
  </si>
  <si>
    <t>Last date for Fee Submission</t>
  </si>
  <si>
    <t>Last Date- Course Semester Freeze</t>
  </si>
  <si>
    <t>Last Date- Course Add and Drop</t>
  </si>
  <si>
    <r>
      <t>Last Date of Fee Submission ( 2</t>
    </r>
    <r>
      <rPr>
        <vertAlign val="superscript"/>
        <sz val="11"/>
        <color theme="0"/>
        <rFont val="Bookman Old Style"/>
        <family val="1"/>
      </rPr>
      <t>nd</t>
    </r>
    <r>
      <rPr>
        <sz val="11"/>
        <color theme="0"/>
        <rFont val="Bookman Old Style"/>
        <family val="1"/>
      </rPr>
      <t xml:space="preserve"> Installment)</t>
    </r>
  </si>
  <si>
    <t>Mid-Term Examinations - Undergraduate Programs</t>
  </si>
  <si>
    <t>Mid-Term Examinations - Undergraduate Program</t>
  </si>
  <si>
    <t>Academic Calendar - Spring 2026</t>
  </si>
  <si>
    <r>
      <rPr>
        <b/>
        <sz val="10"/>
        <color rgb="FF000000"/>
        <rFont val="Bookman Old Style"/>
        <family val="1"/>
      </rPr>
      <t>Eid Ul Fitar and Eid Adha</t>
    </r>
    <r>
      <rPr>
        <sz val="10"/>
        <color rgb="FF000000"/>
        <rFont val="Bookman Old Style"/>
        <family val="1"/>
      </rPr>
      <t xml:space="preserve"> holidays are subject to moon sighting.</t>
    </r>
  </si>
  <si>
    <r>
      <rPr>
        <b/>
        <sz val="10"/>
        <color rgb="FF000000"/>
        <rFont val="Bookman Old Style"/>
        <family val="1"/>
      </rPr>
      <t>Pakistan Day</t>
    </r>
    <r>
      <rPr>
        <sz val="10"/>
        <color rgb="FF000000"/>
        <rFont val="Bookman Old Style"/>
        <family val="1"/>
      </rPr>
      <t xml:space="preserve"> , March 23, 2026</t>
    </r>
  </si>
  <si>
    <r>
      <rPr>
        <b/>
        <sz val="10"/>
        <color rgb="FF000000"/>
        <rFont val="Bookman Old Style"/>
        <family val="1"/>
      </rPr>
      <t>Labour Day:</t>
    </r>
    <r>
      <rPr>
        <sz val="10"/>
        <color rgb="FF000000"/>
        <rFont val="Bookman Old Style"/>
        <family val="1"/>
      </rPr>
      <t xml:space="preserve"> Thursday , February 5, 2026</t>
    </r>
  </si>
  <si>
    <r>
      <rPr>
        <b/>
        <sz val="10"/>
        <color rgb="FF000000"/>
        <rFont val="Bookman Old Style"/>
        <family val="1"/>
      </rPr>
      <t>Ashura Holidays</t>
    </r>
    <r>
      <rPr>
        <sz val="10"/>
        <color rgb="FF000000"/>
        <rFont val="Bookman Old Style"/>
        <family val="1"/>
      </rPr>
      <t xml:space="preserve"> are subject to moon sighting.</t>
    </r>
  </si>
  <si>
    <t>Eid Ul Fitar Holidays</t>
  </si>
  <si>
    <t>March 21 - March 23, 2026</t>
  </si>
  <si>
    <t>May 27- May 29, 2026</t>
  </si>
  <si>
    <t>End Date - Final Examinations MS/M.Phil./ Ph.D.</t>
  </si>
  <si>
    <t>End Date - Final Examinations 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</si>
</sst>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3" x14ac:knownFonts="1">
    <font>
      <sz val="10"/>
      <color rgb="FF000000"/>
      <name val="Times New Roman"/>
      <charset val="204"/>
    </font>
    <font>
      <sz val="7"/>
      <name val="Bookman Old Style"/>
      <family val="1"/>
    </font>
    <font>
      <b/>
      <sz val="18"/>
      <name val="Bookman Old Style"/>
      <family val="1"/>
    </font>
    <font>
      <b/>
      <sz val="18"/>
      <color rgb="FF205C97"/>
      <name val="Bookman Old Style"/>
      <family val="1"/>
    </font>
    <font>
      <sz val="10"/>
      <color rgb="FF000000"/>
      <name val="Bookman Old Style"/>
      <family val="1"/>
    </font>
    <font>
      <sz val="7"/>
      <color rgb="FF000000"/>
      <name val="Bookman Old Style"/>
      <family val="1"/>
    </font>
    <font>
      <sz val="7"/>
      <color rgb="FFFFFFFF"/>
      <name val="Bookman Old Style"/>
      <family val="1"/>
    </font>
    <font>
      <sz val="11"/>
      <color rgb="FF000000"/>
      <name val="Bookman Old Style"/>
      <family val="1"/>
    </font>
    <font>
      <sz val="11"/>
      <name val="Bookman Old Style"/>
      <family val="1"/>
    </font>
    <font>
      <b/>
      <sz val="11"/>
      <name val="Bookman Old Style"/>
      <family val="1"/>
    </font>
    <font>
      <b/>
      <sz val="9"/>
      <name val="Bookman Old Style"/>
      <family val="1"/>
    </font>
    <font>
      <b/>
      <sz val="9"/>
      <color rgb="FFFFFFFF"/>
      <name val="Bookman Old Style"/>
      <family val="1"/>
    </font>
    <font>
      <b/>
      <sz val="7"/>
      <name val="Bookman Old Style"/>
      <family val="1"/>
    </font>
    <font>
      <sz val="10"/>
      <color rgb="FF000000"/>
      <name val="Times New Roman"/>
      <family val="1"/>
    </font>
    <font>
      <b/>
      <sz val="11"/>
      <color rgb="FF000000"/>
      <name val="Bookman Old Style"/>
      <family val="1"/>
    </font>
    <font>
      <b/>
      <sz val="16"/>
      <name val="Bookman Old Style"/>
      <family val="1"/>
    </font>
    <font>
      <sz val="8"/>
      <color rgb="FF000000"/>
      <name val="Bookman Old Style"/>
      <family val="1"/>
    </font>
    <font>
      <sz val="7"/>
      <color theme="0"/>
      <name val="Bookman Old Style"/>
      <family val="1"/>
    </font>
    <font>
      <b/>
      <sz val="10"/>
      <color rgb="FF000000"/>
      <name val="Bookman Old Style"/>
      <family val="1"/>
    </font>
    <font>
      <b/>
      <sz val="10"/>
      <color rgb="FF000000"/>
      <name val="Times New Roman"/>
      <family val="1"/>
    </font>
    <font>
      <sz val="11"/>
      <color theme="0"/>
      <name val="Bookman Old Style"/>
      <family val="1"/>
    </font>
    <font>
      <vertAlign val="superscript"/>
      <sz val="11"/>
      <color theme="0"/>
      <name val="Bookman Old Style"/>
      <family val="1"/>
    </font>
    <font>
      <b/>
      <sz val="11"/>
      <color theme="0"/>
      <name val="Bookman Old Style"/>
      <family val="1"/>
    </font>
  </fonts>
  <fills count="25">
    <fill>
      <patternFill patternType="none"/>
    </fill>
    <fill>
      <patternFill patternType="gray125"/>
    </fill>
    <fill>
      <patternFill patternType="solid">
        <fgColor rgb="FFC1EFC7"/>
      </patternFill>
    </fill>
    <fill>
      <patternFill patternType="solid">
        <fgColor rgb="FF4D92D9"/>
      </patternFill>
    </fill>
    <fill>
      <patternFill patternType="solid">
        <fgColor rgb="FFFAE1D4"/>
      </patternFill>
    </fill>
    <fill>
      <patternFill patternType="solid">
        <fgColor rgb="FF83E18E"/>
      </patternFill>
    </fill>
    <fill>
      <patternFill patternType="solid">
        <fgColor rgb="FF00AFEF"/>
      </patternFill>
    </fill>
    <fill>
      <patternFill patternType="solid">
        <fgColor rgb="FFBAFAFA"/>
      </patternFill>
    </fill>
    <fill>
      <patternFill patternType="solid">
        <fgColor rgb="FF6F2F9F"/>
      </patternFill>
    </fill>
    <fill>
      <patternFill patternType="solid">
        <fgColor rgb="FFFFC000"/>
      </patternFill>
    </fill>
    <fill>
      <patternFill patternType="solid">
        <fgColor rgb="FF9F2B92"/>
      </patternFill>
    </fill>
    <fill>
      <patternFill patternType="solid">
        <fgColor rgb="FF0000FF"/>
      </patternFill>
    </fill>
    <fill>
      <patternFill patternType="solid">
        <fgColor rgb="FFFFFF00"/>
      </patternFill>
    </fill>
    <fill>
      <patternFill patternType="solid">
        <fgColor rgb="FF00AF50"/>
      </patternFill>
    </fill>
    <fill>
      <patternFill patternType="solid">
        <fgColor rgb="FFF7C6AC"/>
      </patternFill>
    </fill>
    <fill>
      <patternFill patternType="solid">
        <fgColor rgb="FFFF0000"/>
      </patternFill>
    </fill>
    <fill>
      <patternFill patternType="solid">
        <fgColor rgb="FFD9D9D9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" fontId="5" fillId="6" borderId="0" xfId="0" applyNumberFormat="1" applyFont="1" applyFill="1" applyAlignment="1">
      <alignment horizontal="center" vertical="center" shrinkToFit="1"/>
    </xf>
    <xf numFmtId="1" fontId="5" fillId="12" borderId="0" xfId="0" applyNumberFormat="1" applyFont="1" applyFill="1" applyAlignment="1">
      <alignment horizontal="center" vertical="center" shrinkToFit="1"/>
    </xf>
    <xf numFmtId="1" fontId="5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wrapText="1"/>
    </xf>
    <xf numFmtId="1" fontId="5" fillId="9" borderId="0" xfId="0" applyNumberFormat="1" applyFont="1" applyFill="1" applyAlignment="1">
      <alignment horizontal="center" vertical="center" shrinkToFit="1"/>
    </xf>
    <xf numFmtId="1" fontId="5" fillId="14" borderId="0" xfId="0" applyNumberFormat="1" applyFont="1" applyFill="1" applyAlignment="1">
      <alignment horizontal="center" vertical="center" shrinkToFit="1"/>
    </xf>
    <xf numFmtId="1" fontId="6" fillId="10" borderId="0" xfId="0" applyNumberFormat="1" applyFont="1" applyFill="1" applyAlignment="1">
      <alignment horizontal="center" vertical="center" shrinkToFit="1"/>
    </xf>
    <xf numFmtId="1" fontId="6" fillId="8" borderId="0" xfId="0" applyNumberFormat="1" applyFont="1" applyFill="1" applyAlignment="1">
      <alignment horizontal="center" vertical="center" shrinkToFi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1" fontId="5" fillId="0" borderId="10" xfId="0" applyNumberFormat="1" applyFont="1" applyBorder="1" applyAlignment="1">
      <alignment horizontal="center" vertical="center" shrinkToFit="1"/>
    </xf>
    <xf numFmtId="1" fontId="5" fillId="0" borderId="11" xfId="0" applyNumberFormat="1" applyFont="1" applyBorder="1" applyAlignment="1">
      <alignment horizontal="center" vertical="center" shrinkToFit="1"/>
    </xf>
    <xf numFmtId="1" fontId="5" fillId="0" borderId="12" xfId="0" applyNumberFormat="1" applyFont="1" applyBorder="1" applyAlignment="1">
      <alignment horizontal="center" vertical="center" shrinkToFit="1"/>
    </xf>
    <xf numFmtId="1" fontId="5" fillId="0" borderId="13" xfId="0" applyNumberFormat="1" applyFont="1" applyBorder="1" applyAlignment="1">
      <alignment horizontal="center" vertical="center" shrinkToFit="1"/>
    </xf>
    <xf numFmtId="1" fontId="5" fillId="4" borderId="12" xfId="0" applyNumberFormat="1" applyFont="1" applyFill="1" applyBorder="1" applyAlignment="1">
      <alignment horizontal="center" vertical="center" shrinkToFit="1"/>
    </xf>
    <xf numFmtId="1" fontId="5" fillId="6" borderId="14" xfId="0" applyNumberFormat="1" applyFont="1" applyFill="1" applyBorder="1" applyAlignment="1">
      <alignment horizontal="center" vertical="center" shrinkToFit="1"/>
    </xf>
    <xf numFmtId="1" fontId="5" fillId="0" borderId="15" xfId="0" applyNumberFormat="1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1" fontId="5" fillId="0" borderId="6" xfId="0" applyNumberFormat="1" applyFont="1" applyBorder="1" applyAlignment="1">
      <alignment horizontal="center" vertical="center" shrinkToFit="1"/>
    </xf>
    <xf numFmtId="1" fontId="5" fillId="0" borderId="7" xfId="0" applyNumberFormat="1" applyFont="1" applyBorder="1" applyAlignment="1">
      <alignment horizontal="center" vertical="center" shrinkToFi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1" fontId="5" fillId="0" borderId="8" xfId="0" applyNumberFormat="1" applyFont="1" applyBorder="1" applyAlignment="1">
      <alignment horizontal="center" vertical="center" shrinkToFit="1"/>
    </xf>
    <xf numFmtId="1" fontId="5" fillId="0" borderId="7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1" fontId="5" fillId="7" borderId="12" xfId="0" applyNumberFormat="1" applyFont="1" applyFill="1" applyBorder="1" applyAlignment="1">
      <alignment horizontal="center" vertical="center" shrinkToFit="1"/>
    </xf>
    <xf numFmtId="1" fontId="5" fillId="9" borderId="13" xfId="0" applyNumberFormat="1" applyFont="1" applyFill="1" applyBorder="1" applyAlignment="1">
      <alignment horizontal="center" vertical="center" shrinkToFit="1"/>
    </xf>
    <xf numFmtId="1" fontId="5" fillId="9" borderId="14" xfId="0" applyNumberFormat="1" applyFont="1" applyFill="1" applyBorder="1" applyAlignment="1">
      <alignment horizontal="center" vertical="center" shrinkToFit="1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1" fontId="5" fillId="0" borderId="9" xfId="0" applyNumberFormat="1" applyFont="1" applyBorder="1" applyAlignment="1">
      <alignment vertical="center" shrinkToFit="1"/>
    </xf>
    <xf numFmtId="1" fontId="5" fillId="9" borderId="10" xfId="0" applyNumberFormat="1" applyFont="1" applyFill="1" applyBorder="1" applyAlignment="1">
      <alignment horizontal="center" vertical="center" shrinkToFit="1"/>
    </xf>
    <xf numFmtId="1" fontId="5" fillId="7" borderId="10" xfId="0" applyNumberFormat="1" applyFont="1" applyFill="1" applyBorder="1" applyAlignment="1">
      <alignment horizontal="center" vertical="center" shrinkToFit="1"/>
    </xf>
    <xf numFmtId="1" fontId="6" fillId="11" borderId="12" xfId="0" applyNumberFormat="1" applyFont="1" applyFill="1" applyBorder="1" applyAlignment="1">
      <alignment horizontal="center" vertical="center" shrinkToFit="1"/>
    </xf>
    <xf numFmtId="1" fontId="5" fillId="12" borderId="12" xfId="0" applyNumberFormat="1" applyFont="1" applyFill="1" applyBorder="1" applyAlignment="1">
      <alignment horizontal="center" vertical="center" shrinkToFit="1"/>
    </xf>
    <xf numFmtId="1" fontId="5" fillId="0" borderId="14" xfId="0" applyNumberFormat="1" applyFont="1" applyBorder="1" applyAlignment="1">
      <alignment horizontal="center" vertical="center" shrinkToFit="1"/>
    </xf>
    <xf numFmtId="1" fontId="6" fillId="13" borderId="14" xfId="0" applyNumberFormat="1" applyFont="1" applyFill="1" applyBorder="1" applyAlignment="1">
      <alignment horizontal="center" vertical="center" shrinkToFit="1"/>
    </xf>
    <xf numFmtId="1" fontId="5" fillId="0" borderId="10" xfId="0" applyNumberFormat="1" applyFont="1" applyBorder="1" applyAlignment="1">
      <alignment vertical="center" shrinkToFit="1"/>
    </xf>
    <xf numFmtId="1" fontId="5" fillId="9" borderId="12" xfId="0" applyNumberFormat="1" applyFont="1" applyFill="1" applyBorder="1" applyAlignment="1">
      <alignment horizontal="center" vertical="center" shrinkToFit="1"/>
    </xf>
    <xf numFmtId="1" fontId="6" fillId="15" borderId="0" xfId="0" applyNumberFormat="1" applyFont="1" applyFill="1" applyAlignment="1">
      <alignment horizontal="center" vertical="center" shrinkToFit="1"/>
    </xf>
    <xf numFmtId="1" fontId="5" fillId="0" borderId="15" xfId="0" applyNumberFormat="1" applyFont="1" applyBorder="1" applyAlignment="1">
      <alignment vertical="center" shrinkToFit="1"/>
    </xf>
    <xf numFmtId="1" fontId="5" fillId="0" borderId="16" xfId="0" applyNumberFormat="1" applyFont="1" applyBorder="1" applyAlignment="1">
      <alignment vertical="center" shrinkToFit="1"/>
    </xf>
    <xf numFmtId="1" fontId="5" fillId="16" borderId="12" xfId="0" applyNumberFormat="1" applyFont="1" applyFill="1" applyBorder="1" applyAlignment="1">
      <alignment horizontal="center" vertical="center" shrinkToFit="1"/>
    </xf>
    <xf numFmtId="0" fontId="1" fillId="4" borderId="5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left" vertical="center" wrapText="1"/>
    </xf>
    <xf numFmtId="0" fontId="1" fillId="6" borderId="5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1" fillId="7" borderId="5" xfId="0" applyFont="1" applyFill="1" applyBorder="1" applyAlignment="1">
      <alignment horizontal="left" vertical="center" wrapText="1"/>
    </xf>
    <xf numFmtId="0" fontId="1" fillId="8" borderId="2" xfId="0" applyFont="1" applyFill="1" applyBorder="1" applyAlignment="1">
      <alignment horizontal="left" vertical="center" wrapText="1"/>
    </xf>
    <xf numFmtId="0" fontId="1" fillId="9" borderId="5" xfId="0" applyFont="1" applyFill="1" applyBorder="1" applyAlignment="1">
      <alignment horizontal="left" vertical="center" wrapText="1"/>
    </xf>
    <xf numFmtId="0" fontId="1" fillId="10" borderId="5" xfId="0" applyFont="1" applyFill="1" applyBorder="1" applyAlignment="1">
      <alignment horizontal="left" vertical="center" wrapText="1"/>
    </xf>
    <xf numFmtId="0" fontId="1" fillId="11" borderId="5" xfId="0" applyFont="1" applyFill="1" applyBorder="1" applyAlignment="1">
      <alignment horizontal="left" vertical="center" wrapText="1"/>
    </xf>
    <xf numFmtId="0" fontId="1" fillId="12" borderId="5" xfId="0" applyFont="1" applyFill="1" applyBorder="1" applyAlignment="1">
      <alignment horizontal="left" vertical="center" wrapText="1"/>
    </xf>
    <xf numFmtId="0" fontId="1" fillId="14" borderId="5" xfId="0" applyFont="1" applyFill="1" applyBorder="1" applyAlignment="1">
      <alignment horizontal="left" vertical="center" wrapText="1"/>
    </xf>
    <xf numFmtId="0" fontId="1" fillId="15" borderId="5" xfId="0" applyFont="1" applyFill="1" applyBorder="1" applyAlignment="1">
      <alignment horizontal="left" vertical="center" wrapText="1"/>
    </xf>
    <xf numFmtId="0" fontId="1" fillId="16" borderId="5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center" vertical="top" wrapText="1"/>
    </xf>
    <xf numFmtId="0" fontId="10" fillId="3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top"/>
    </xf>
    <xf numFmtId="0" fontId="6" fillId="13" borderId="5" xfId="0" applyFont="1" applyFill="1" applyBorder="1" applyAlignment="1">
      <alignment horizontal="left" vertical="center" wrapText="1"/>
    </xf>
    <xf numFmtId="1" fontId="5" fillId="5" borderId="0" xfId="0" applyNumberFormat="1" applyFont="1" applyFill="1" applyAlignment="1">
      <alignment horizontal="center" vertical="center" shrinkToFit="1"/>
    </xf>
    <xf numFmtId="0" fontId="13" fillId="0" borderId="0" xfId="0" applyFont="1" applyAlignment="1">
      <alignment horizontal="left" vertical="top"/>
    </xf>
    <xf numFmtId="0" fontId="2" fillId="0" borderId="0" xfId="0" applyFont="1" applyAlignment="1">
      <alignment vertical="center" wrapText="1"/>
    </xf>
    <xf numFmtId="164" fontId="13" fillId="0" borderId="0" xfId="0" applyNumberFormat="1" applyFont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7" fillId="17" borderId="3" xfId="0" applyFont="1" applyFill="1" applyBorder="1" applyAlignment="1">
      <alignment horizontal="left" vertical="center" wrapText="1"/>
    </xf>
    <xf numFmtId="0" fontId="7" fillId="17" borderId="3" xfId="0" applyFont="1" applyFill="1" applyBorder="1" applyAlignment="1">
      <alignment horizontal="center" vertical="center" wrapText="1"/>
    </xf>
    <xf numFmtId="164" fontId="7" fillId="17" borderId="3" xfId="0" applyNumberFormat="1" applyFont="1" applyFill="1" applyBorder="1" applyAlignment="1">
      <alignment horizontal="left" vertical="center" wrapText="1"/>
    </xf>
    <xf numFmtId="1" fontId="5" fillId="0" borderId="9" xfId="0" applyNumberFormat="1" applyFont="1" applyBorder="1" applyAlignment="1">
      <alignment horizontal="center" vertical="center" shrinkToFit="1"/>
    </xf>
    <xf numFmtId="0" fontId="1" fillId="4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center" vertical="center" wrapText="1"/>
    </xf>
    <xf numFmtId="0" fontId="6" fillId="13" borderId="5" xfId="0" applyFont="1" applyFill="1" applyBorder="1" applyAlignment="1">
      <alignment horizontal="center" vertical="center" wrapText="1"/>
    </xf>
    <xf numFmtId="0" fontId="1" fillId="14" borderId="5" xfId="0" applyFont="1" applyFill="1" applyBorder="1" applyAlignment="1">
      <alignment horizontal="center" vertical="center" wrapText="1"/>
    </xf>
    <xf numFmtId="1" fontId="5" fillId="18" borderId="0" xfId="0" applyNumberFormat="1" applyFont="1" applyFill="1" applyAlignment="1">
      <alignment horizontal="center" vertical="center" shrinkToFit="1"/>
    </xf>
    <xf numFmtId="0" fontId="1" fillId="15" borderId="5" xfId="0" applyFont="1" applyFill="1" applyBorder="1" applyAlignment="1">
      <alignment horizontal="center" vertical="center" wrapText="1"/>
    </xf>
    <xf numFmtId="1" fontId="5" fillId="19" borderId="12" xfId="0" applyNumberFormat="1" applyFont="1" applyFill="1" applyBorder="1" applyAlignment="1">
      <alignment horizontal="center" vertical="center" shrinkToFit="1"/>
    </xf>
    <xf numFmtId="1" fontId="5" fillId="20" borderId="15" xfId="0" applyNumberFormat="1" applyFont="1" applyFill="1" applyBorder="1" applyAlignment="1">
      <alignment horizontal="center" vertical="center" shrinkToFit="1"/>
    </xf>
    <xf numFmtId="0" fontId="1" fillId="16" borderId="0" xfId="0" applyFont="1" applyFill="1" applyAlignment="1">
      <alignment horizontal="center" vertical="center" wrapText="1"/>
    </xf>
    <xf numFmtId="0" fontId="16" fillId="18" borderId="5" xfId="0" applyFont="1" applyFill="1" applyBorder="1" applyAlignment="1">
      <alignment horizontal="left" vertical="center" wrapText="1"/>
    </xf>
    <xf numFmtId="0" fontId="6" fillId="11" borderId="5" xfId="0" applyFont="1" applyFill="1" applyBorder="1" applyAlignment="1">
      <alignment horizontal="left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top"/>
    </xf>
    <xf numFmtId="0" fontId="1" fillId="8" borderId="7" xfId="0" applyFont="1" applyFill="1" applyBorder="1" applyAlignment="1">
      <alignment horizontal="left" vertical="center" wrapText="1"/>
    </xf>
    <xf numFmtId="0" fontId="1" fillId="19" borderId="5" xfId="0" applyFont="1" applyFill="1" applyBorder="1" applyAlignment="1">
      <alignment horizontal="left" vertical="center" wrapText="1"/>
    </xf>
    <xf numFmtId="0" fontId="0" fillId="20" borderId="5" xfId="0" applyFill="1" applyBorder="1" applyAlignment="1">
      <alignment horizontal="left" vertical="top"/>
    </xf>
    <xf numFmtId="0" fontId="17" fillId="8" borderId="0" xfId="0" applyFont="1" applyFill="1" applyAlignment="1">
      <alignment horizontal="center" vertical="center" wrapText="1"/>
    </xf>
    <xf numFmtId="0" fontId="17" fillId="11" borderId="5" xfId="0" applyFont="1" applyFill="1" applyBorder="1" applyAlignment="1">
      <alignment horizontal="center" vertical="center" wrapText="1"/>
    </xf>
    <xf numFmtId="0" fontId="6" fillId="21" borderId="5" xfId="0" applyFont="1" applyFill="1" applyBorder="1" applyAlignment="1">
      <alignment horizontal="left" vertical="center" wrapText="1"/>
    </xf>
    <xf numFmtId="0" fontId="6" fillId="21" borderId="5" xfId="0" applyFont="1" applyFill="1" applyBorder="1" applyAlignment="1">
      <alignment horizontal="center" vertical="center" wrapText="1"/>
    </xf>
    <xf numFmtId="1" fontId="5" fillId="18" borderId="5" xfId="0" applyNumberFormat="1" applyFont="1" applyFill="1" applyBorder="1" applyAlignment="1">
      <alignment horizontal="center" vertical="center" shrinkToFit="1"/>
    </xf>
    <xf numFmtId="0" fontId="17" fillId="8" borderId="5" xfId="0" applyFont="1" applyFill="1" applyBorder="1" applyAlignment="1">
      <alignment horizontal="center" vertical="center" wrapText="1"/>
    </xf>
    <xf numFmtId="0" fontId="5" fillId="20" borderId="5" xfId="0" applyFont="1" applyFill="1" applyBorder="1" applyAlignment="1">
      <alignment horizontal="left" vertical="center"/>
    </xf>
    <xf numFmtId="0" fontId="1" fillId="16" borderId="5" xfId="0" applyFont="1" applyFill="1" applyBorder="1" applyAlignment="1">
      <alignment horizontal="center" vertical="center" wrapText="1"/>
    </xf>
    <xf numFmtId="1" fontId="5" fillId="20" borderId="5" xfId="0" applyNumberFormat="1" applyFont="1" applyFill="1" applyBorder="1" applyAlignment="1">
      <alignment horizontal="center" vertical="center" shrinkToFit="1"/>
    </xf>
    <xf numFmtId="1" fontId="5" fillId="19" borderId="5" xfId="0" applyNumberFormat="1" applyFont="1" applyFill="1" applyBorder="1" applyAlignment="1">
      <alignment horizontal="center" vertical="center" shrinkToFit="1"/>
    </xf>
    <xf numFmtId="0" fontId="0" fillId="0" borderId="8" xfId="0" applyBorder="1" applyAlignment="1">
      <alignment horizontal="left" vertical="top"/>
    </xf>
    <xf numFmtId="0" fontId="7" fillId="0" borderId="4" xfId="0" applyFont="1" applyBorder="1" applyAlignment="1">
      <alignment horizontal="center" vertical="center" wrapText="1"/>
    </xf>
    <xf numFmtId="164" fontId="7" fillId="17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164" fontId="8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19" fillId="0" borderId="0" xfId="0" applyFont="1" applyAlignment="1">
      <alignment horizontal="left" vertical="top"/>
    </xf>
    <xf numFmtId="0" fontId="20" fillId="22" borderId="3" xfId="0" applyFont="1" applyFill="1" applyBorder="1" applyAlignment="1">
      <alignment horizontal="left" vertical="center" wrapText="1"/>
    </xf>
    <xf numFmtId="0" fontId="20" fillId="22" borderId="3" xfId="0" applyFont="1" applyFill="1" applyBorder="1" applyAlignment="1">
      <alignment horizontal="center" vertical="center" wrapText="1"/>
    </xf>
    <xf numFmtId="164" fontId="20" fillId="22" borderId="3" xfId="0" applyNumberFormat="1" applyFont="1" applyFill="1" applyBorder="1" applyAlignment="1">
      <alignment horizontal="left" vertical="center" wrapText="1"/>
    </xf>
    <xf numFmtId="0" fontId="20" fillId="23" borderId="3" xfId="0" applyFont="1" applyFill="1" applyBorder="1" applyAlignment="1">
      <alignment horizontal="left" vertical="center" wrapText="1"/>
    </xf>
    <xf numFmtId="0" fontId="20" fillId="23" borderId="3" xfId="0" applyFont="1" applyFill="1" applyBorder="1" applyAlignment="1">
      <alignment horizontal="center" vertical="center" wrapText="1"/>
    </xf>
    <xf numFmtId="164" fontId="20" fillId="23" borderId="3" xfId="0" applyNumberFormat="1" applyFont="1" applyFill="1" applyBorder="1" applyAlignment="1">
      <alignment horizontal="left" vertical="center" wrapText="1"/>
    </xf>
    <xf numFmtId="164" fontId="20" fillId="23" borderId="3" xfId="0" applyNumberFormat="1" applyFont="1" applyFill="1" applyBorder="1" applyAlignment="1">
      <alignment horizontal="center" vertical="center" wrapText="1"/>
    </xf>
    <xf numFmtId="0" fontId="2" fillId="23" borderId="0" xfId="0" applyFont="1" applyFill="1" applyAlignment="1">
      <alignment vertical="center" wrapText="1"/>
    </xf>
    <xf numFmtId="164" fontId="13" fillId="23" borderId="0" xfId="0" applyNumberFormat="1" applyFont="1" applyFill="1" applyAlignment="1">
      <alignment horizontal="center" vertical="center"/>
    </xf>
    <xf numFmtId="164" fontId="7" fillId="24" borderId="3" xfId="0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23" borderId="19" xfId="0" applyFont="1" applyFill="1" applyBorder="1" applyAlignment="1">
      <alignment horizontal="center" vertical="center" wrapText="1"/>
    </xf>
    <xf numFmtId="0" fontId="14" fillId="23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left" vertical="center" wrapText="1" indent="1"/>
    </xf>
    <xf numFmtId="0" fontId="12" fillId="2" borderId="7" xfId="0" applyFont="1" applyFill="1" applyBorder="1" applyAlignment="1">
      <alignment horizontal="left" vertical="center" wrapText="1" indent="1"/>
    </xf>
    <xf numFmtId="0" fontId="12" fillId="2" borderId="8" xfId="0" applyFont="1" applyFill="1" applyBorder="1" applyAlignment="1">
      <alignment horizontal="left" vertical="center" wrapText="1" indent="1"/>
    </xf>
    <xf numFmtId="0" fontId="12" fillId="2" borderId="6" xfId="0" applyFont="1" applyFill="1" applyBorder="1" applyAlignment="1">
      <alignment horizontal="left" vertical="center" wrapText="1" indent="2"/>
    </xf>
    <xf numFmtId="0" fontId="12" fillId="2" borderId="7" xfId="0" applyFont="1" applyFill="1" applyBorder="1" applyAlignment="1">
      <alignment horizontal="left" vertical="center" wrapText="1" indent="2"/>
    </xf>
    <xf numFmtId="0" fontId="12" fillId="2" borderId="8" xfId="0" applyFont="1" applyFill="1" applyBorder="1" applyAlignment="1">
      <alignment horizontal="left" vertical="center" wrapText="1" indent="2"/>
    </xf>
    <xf numFmtId="0" fontId="12" fillId="2" borderId="9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20" fillId="23" borderId="20" xfId="0" applyFont="1" applyFill="1" applyBorder="1" applyAlignment="1">
      <alignment horizontal="center" vertical="center" wrapText="1"/>
    </xf>
    <xf numFmtId="0" fontId="20" fillId="23" borderId="2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821266</xdr:colOff>
      <xdr:row>0</xdr:row>
      <xdr:rowOff>8466</xdr:rowOff>
    </xdr:from>
    <xdr:to>
      <xdr:col>1</xdr:col>
      <xdr:colOff>1016000</xdr:colOff>
      <xdr:row>1</xdr:row>
      <xdr:rowOff>470783</xdr:rowOff>
    </xdr:to>
    <xdr:pic>
      <xdr:nvPicPr>
        <xdr:cNvPr id="4" name="Picture 3" descr="Riphah International University | Rahnumai Solutions (SMC-Private) Limited">
          <a:extLst>
            <a:ext uri="{FF2B5EF4-FFF2-40B4-BE49-F238E27FC236}">
              <a16:creationId xmlns:a16="http://schemas.microsoft.com/office/drawing/2014/main" id="{EEE4E3B7-A793-A754-A43C-0DCE4D20D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" y="8466"/>
          <a:ext cx="1032934" cy="995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431800</xdr:colOff>
      <xdr:row>0</xdr:row>
      <xdr:rowOff>0</xdr:rowOff>
    </xdr:from>
    <xdr:to>
      <xdr:col>1</xdr:col>
      <xdr:colOff>626534</xdr:colOff>
      <xdr:row>1</xdr:row>
      <xdr:rowOff>428450</xdr:rowOff>
    </xdr:to>
    <xdr:pic>
      <xdr:nvPicPr>
        <xdr:cNvPr id="2" name="Picture 1" descr="Riphah International University | Rahnumai Solutions (SMC-Private) Limited">
          <a:extLst>
            <a:ext uri="{FF2B5EF4-FFF2-40B4-BE49-F238E27FC236}">
              <a16:creationId xmlns:a16="http://schemas.microsoft.com/office/drawing/2014/main" id="{594EAA11-99E6-4297-85A0-131E4D501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" y="0"/>
          <a:ext cx="1032934" cy="995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opLeftCell="A19" workbookViewId="0">
      <selection activeCell="E11" sqref="E11"/>
    </sheetView>
  </sheetViews>
  <sheetFormatPr defaultRowHeight="13.2" x14ac:dyDescent="0.25"/>
  <cols>
    <col min="1" max="1" width="10.44140625" customWidth="1"/>
    <col min="2" max="2" width="8" customWidth="1"/>
    <col min="3" max="3" width="5.77734375" customWidth="1"/>
    <col min="4" max="7" width="6.88671875" customWidth="1"/>
    <col min="8" max="8" width="5.77734375" customWidth="1"/>
    <col min="9" max="9" width="6.88671875" customWidth="1"/>
    <col min="10" max="10" width="63.77734375" customWidth="1"/>
    <col min="11" max="11" width="9.33203125" customWidth="1"/>
  </cols>
  <sheetData>
    <row r="1" spans="1:11" ht="29.4" customHeight="1" x14ac:dyDescent="0.25">
      <c r="A1" s="141" t="s">
        <v>37</v>
      </c>
      <c r="B1" s="142"/>
      <c r="C1" s="142"/>
      <c r="D1" s="142"/>
      <c r="E1" s="142"/>
      <c r="F1" s="142"/>
      <c r="G1" s="142"/>
      <c r="H1" s="142"/>
      <c r="I1" s="142"/>
      <c r="J1" s="143"/>
      <c r="K1" s="1"/>
    </row>
    <row r="2" spans="1:11" ht="23.4" thickBot="1" x14ac:dyDescent="0.3">
      <c r="A2" s="144" t="s">
        <v>0</v>
      </c>
      <c r="B2" s="145"/>
      <c r="C2" s="145"/>
      <c r="D2" s="145"/>
      <c r="E2" s="145"/>
      <c r="F2" s="145"/>
      <c r="G2" s="145"/>
      <c r="H2" s="145"/>
      <c r="I2" s="145"/>
      <c r="J2" s="146"/>
      <c r="K2" s="1"/>
    </row>
    <row r="3" spans="1:11" ht="15" customHeight="1" thickBot="1" x14ac:dyDescent="0.3">
      <c r="A3" s="65" t="s">
        <v>1</v>
      </c>
      <c r="B3" s="64" t="s">
        <v>29</v>
      </c>
      <c r="C3" s="64" t="s">
        <v>30</v>
      </c>
      <c r="D3" s="64" t="s">
        <v>31</v>
      </c>
      <c r="E3" s="64" t="s">
        <v>32</v>
      </c>
      <c r="F3" s="64" t="s">
        <v>33</v>
      </c>
      <c r="G3" s="64" t="s">
        <v>34</v>
      </c>
      <c r="H3" s="64" t="s">
        <v>35</v>
      </c>
      <c r="I3" s="64" t="s">
        <v>36</v>
      </c>
      <c r="J3" s="63" t="s">
        <v>28</v>
      </c>
      <c r="K3" s="2"/>
    </row>
    <row r="4" spans="1:11" ht="16.05" customHeight="1" thickBot="1" x14ac:dyDescent="0.3">
      <c r="A4" s="147" t="s">
        <v>2</v>
      </c>
      <c r="B4" s="23"/>
      <c r="C4" s="11"/>
      <c r="D4" s="12"/>
      <c r="E4" s="12"/>
      <c r="F4" s="12"/>
      <c r="G4" s="12"/>
      <c r="H4" s="13">
        <v>1</v>
      </c>
      <c r="I4" s="14">
        <v>2</v>
      </c>
      <c r="J4" s="22"/>
      <c r="K4" s="2"/>
    </row>
    <row r="5" spans="1:11" ht="16.05" customHeight="1" thickBot="1" x14ac:dyDescent="0.3">
      <c r="A5" s="148"/>
      <c r="B5" s="29"/>
      <c r="C5" s="1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16">
        <v>9</v>
      </c>
      <c r="J5" s="22"/>
      <c r="K5" s="2"/>
    </row>
    <row r="6" spans="1:11" ht="16.05" customHeight="1" thickBot="1" x14ac:dyDescent="0.3">
      <c r="A6" s="148"/>
      <c r="B6" s="29"/>
      <c r="C6" s="17">
        <v>10</v>
      </c>
      <c r="D6" s="5">
        <v>11</v>
      </c>
      <c r="E6" s="68">
        <v>12</v>
      </c>
      <c r="F6" s="5">
        <v>13</v>
      </c>
      <c r="G6" s="5">
        <v>14</v>
      </c>
      <c r="H6" s="5">
        <v>15</v>
      </c>
      <c r="I6" s="16">
        <v>16</v>
      </c>
      <c r="J6" s="50" t="s">
        <v>3</v>
      </c>
      <c r="K6" s="2"/>
    </row>
    <row r="7" spans="1:11" ht="16.05" customHeight="1" thickBot="1" x14ac:dyDescent="0.3">
      <c r="A7" s="148"/>
      <c r="B7" s="29"/>
      <c r="C7" s="15">
        <v>17</v>
      </c>
      <c r="D7" s="5">
        <v>18</v>
      </c>
      <c r="E7" s="5">
        <v>19</v>
      </c>
      <c r="F7" s="5">
        <v>20</v>
      </c>
      <c r="G7" s="5">
        <v>21</v>
      </c>
      <c r="H7" s="3">
        <v>22</v>
      </c>
      <c r="I7" s="16">
        <v>23</v>
      </c>
      <c r="J7" s="51" t="s">
        <v>4</v>
      </c>
      <c r="K7" s="2"/>
    </row>
    <row r="8" spans="1:11" ht="16.05" customHeight="1" thickBot="1" x14ac:dyDescent="0.3">
      <c r="A8" s="149"/>
      <c r="B8" s="28">
        <v>1</v>
      </c>
      <c r="C8" s="18">
        <v>24</v>
      </c>
      <c r="D8" s="19">
        <v>25</v>
      </c>
      <c r="E8" s="19">
        <v>26</v>
      </c>
      <c r="F8" s="19">
        <v>27</v>
      </c>
      <c r="G8" s="19">
        <v>28</v>
      </c>
      <c r="H8" s="20"/>
      <c r="I8" s="21"/>
      <c r="J8" s="52" t="s">
        <v>5</v>
      </c>
      <c r="K8" s="2"/>
    </row>
    <row r="9" spans="1:11" ht="16.05" customHeight="1" thickBot="1" x14ac:dyDescent="0.3">
      <c r="A9" s="150" t="s">
        <v>6</v>
      </c>
      <c r="B9" s="27"/>
      <c r="C9" s="30"/>
      <c r="D9" s="31"/>
      <c r="E9" s="31"/>
      <c r="F9" s="31"/>
      <c r="G9" s="31"/>
      <c r="H9" s="13">
        <v>1</v>
      </c>
      <c r="I9" s="14">
        <v>2</v>
      </c>
      <c r="J9" s="53"/>
      <c r="K9" s="2"/>
    </row>
    <row r="10" spans="1:11" ht="15" customHeight="1" thickBot="1" x14ac:dyDescent="0.3">
      <c r="A10" s="151"/>
      <c r="B10" s="24">
        <v>2</v>
      </c>
      <c r="C10" s="32">
        <v>3</v>
      </c>
      <c r="D10" s="5">
        <v>4</v>
      </c>
      <c r="E10" s="5">
        <v>5</v>
      </c>
      <c r="F10" s="5">
        <v>6</v>
      </c>
      <c r="G10" s="10">
        <v>7</v>
      </c>
      <c r="H10" s="5">
        <v>8</v>
      </c>
      <c r="I10" s="16">
        <v>9</v>
      </c>
      <c r="J10" s="54" t="s">
        <v>7</v>
      </c>
      <c r="K10" s="2"/>
    </row>
    <row r="11" spans="1:11" ht="16.05" customHeight="1" thickBot="1" x14ac:dyDescent="0.3">
      <c r="A11" s="151"/>
      <c r="B11" s="24">
        <v>3</v>
      </c>
      <c r="C11" s="15">
        <v>10</v>
      </c>
      <c r="D11" s="5">
        <v>11</v>
      </c>
      <c r="E11" s="5">
        <v>12</v>
      </c>
      <c r="F11" s="5">
        <v>13</v>
      </c>
      <c r="G11" s="5">
        <v>14</v>
      </c>
      <c r="H11" s="5">
        <v>15</v>
      </c>
      <c r="I11" s="16">
        <v>16</v>
      </c>
      <c r="J11" s="55" t="s">
        <v>8</v>
      </c>
      <c r="K11" s="2"/>
    </row>
    <row r="12" spans="1:11" ht="16.05" customHeight="1" thickBot="1" x14ac:dyDescent="0.3">
      <c r="A12" s="151"/>
      <c r="B12" s="24">
        <v>4</v>
      </c>
      <c r="C12" s="15">
        <v>17</v>
      </c>
      <c r="D12" s="5">
        <v>18</v>
      </c>
      <c r="E12" s="5">
        <v>19</v>
      </c>
      <c r="F12" s="5">
        <v>20</v>
      </c>
      <c r="G12" s="5">
        <v>21</v>
      </c>
      <c r="H12" s="5">
        <v>22</v>
      </c>
      <c r="I12" s="16">
        <v>23</v>
      </c>
      <c r="J12" s="22"/>
      <c r="K12" s="2"/>
    </row>
    <row r="13" spans="1:11" ht="16.05" customHeight="1" thickBot="1" x14ac:dyDescent="0.3">
      <c r="A13" s="151"/>
      <c r="B13" s="24">
        <v>5</v>
      </c>
      <c r="C13" s="15">
        <v>24</v>
      </c>
      <c r="D13" s="5">
        <v>25</v>
      </c>
      <c r="E13" s="5">
        <v>26</v>
      </c>
      <c r="F13" s="5">
        <v>27</v>
      </c>
      <c r="G13" s="5">
        <v>28</v>
      </c>
      <c r="H13" s="5">
        <v>29</v>
      </c>
      <c r="I13" s="33">
        <v>30</v>
      </c>
      <c r="J13" s="56" t="s">
        <v>9</v>
      </c>
      <c r="K13" s="2"/>
    </row>
    <row r="14" spans="1:11" ht="16.05" customHeight="1" thickBot="1" x14ac:dyDescent="0.3">
      <c r="A14" s="152"/>
      <c r="B14" s="26"/>
      <c r="C14" s="34">
        <v>31</v>
      </c>
      <c r="D14" s="35"/>
      <c r="E14" s="35"/>
      <c r="F14" s="35"/>
      <c r="G14" s="35"/>
      <c r="H14" s="35"/>
      <c r="I14" s="36"/>
      <c r="J14" s="22"/>
      <c r="K14" s="2"/>
    </row>
    <row r="15" spans="1:11" ht="16.05" customHeight="1" thickBot="1" x14ac:dyDescent="0.3">
      <c r="A15" s="137" t="s">
        <v>10</v>
      </c>
      <c r="B15" s="23">
        <v>6</v>
      </c>
      <c r="C15" s="37"/>
      <c r="D15" s="38">
        <v>1</v>
      </c>
      <c r="E15" s="13">
        <v>2</v>
      </c>
      <c r="F15" s="13">
        <v>3</v>
      </c>
      <c r="G15" s="13">
        <v>4</v>
      </c>
      <c r="H15" s="39">
        <v>5</v>
      </c>
      <c r="I15" s="14">
        <v>6</v>
      </c>
      <c r="J15" s="54" t="s">
        <v>11</v>
      </c>
      <c r="K15" s="2"/>
    </row>
    <row r="16" spans="1:11" ht="15" customHeight="1" thickBot="1" x14ac:dyDescent="0.3">
      <c r="A16" s="138"/>
      <c r="B16" s="24">
        <v>7</v>
      </c>
      <c r="C16" s="15">
        <v>7</v>
      </c>
      <c r="D16" s="9">
        <v>8</v>
      </c>
      <c r="E16" s="5">
        <v>9</v>
      </c>
      <c r="F16" s="5">
        <v>10</v>
      </c>
      <c r="G16" s="5">
        <v>11</v>
      </c>
      <c r="H16" s="5">
        <v>12</v>
      </c>
      <c r="I16" s="16">
        <v>13</v>
      </c>
      <c r="J16" s="57" t="s">
        <v>12</v>
      </c>
      <c r="K16" s="2"/>
    </row>
    <row r="17" spans="1:11" ht="16.05" customHeight="1" thickBot="1" x14ac:dyDescent="0.3">
      <c r="A17" s="138"/>
      <c r="B17" s="24">
        <v>8</v>
      </c>
      <c r="C17" s="40">
        <v>14</v>
      </c>
      <c r="D17" s="9">
        <v>15</v>
      </c>
      <c r="E17" s="5">
        <v>16</v>
      </c>
      <c r="F17" s="5">
        <v>17</v>
      </c>
      <c r="G17" s="5">
        <v>18</v>
      </c>
      <c r="H17" s="4">
        <v>19</v>
      </c>
      <c r="I17" s="16">
        <v>20</v>
      </c>
      <c r="J17" s="58" t="s">
        <v>13</v>
      </c>
      <c r="K17" s="2"/>
    </row>
    <row r="18" spans="1:11" ht="16.05" customHeight="1" thickBot="1" x14ac:dyDescent="0.3">
      <c r="A18" s="138"/>
      <c r="B18" s="24">
        <v>9</v>
      </c>
      <c r="C18" s="41">
        <v>21</v>
      </c>
      <c r="D18" s="5">
        <v>22</v>
      </c>
      <c r="E18" s="5">
        <v>23</v>
      </c>
      <c r="F18" s="5">
        <v>24</v>
      </c>
      <c r="G18" s="5">
        <v>25</v>
      </c>
      <c r="H18" s="5">
        <v>26</v>
      </c>
      <c r="I18" s="16">
        <v>27</v>
      </c>
      <c r="J18" s="59" t="s">
        <v>14</v>
      </c>
      <c r="K18" s="2"/>
    </row>
    <row r="19" spans="1:11" ht="16.05" customHeight="1" thickBot="1" x14ac:dyDescent="0.3">
      <c r="A19" s="139"/>
      <c r="B19" s="28">
        <v>10</v>
      </c>
      <c r="C19" s="42">
        <v>28</v>
      </c>
      <c r="D19" s="19">
        <v>29</v>
      </c>
      <c r="E19" s="19">
        <v>30</v>
      </c>
      <c r="F19" s="20"/>
      <c r="G19" s="20"/>
      <c r="H19" s="20"/>
      <c r="I19" s="21"/>
      <c r="J19" s="22"/>
      <c r="K19" s="2"/>
    </row>
    <row r="20" spans="1:11" ht="16.05" customHeight="1" thickBot="1" x14ac:dyDescent="0.3">
      <c r="A20" s="140" t="s">
        <v>15</v>
      </c>
      <c r="B20" s="27"/>
      <c r="C20" s="30"/>
      <c r="D20" s="31"/>
      <c r="E20" s="31"/>
      <c r="F20" s="38">
        <v>1</v>
      </c>
      <c r="G20" s="13">
        <v>2</v>
      </c>
      <c r="H20" s="13">
        <v>3</v>
      </c>
      <c r="I20" s="14">
        <v>4</v>
      </c>
      <c r="J20" s="56" t="s">
        <v>16</v>
      </c>
      <c r="K20" s="2"/>
    </row>
    <row r="21" spans="1:11" ht="16.05" customHeight="1" thickBot="1" x14ac:dyDescent="0.3">
      <c r="A21" s="140"/>
      <c r="B21" s="24">
        <v>11</v>
      </c>
      <c r="C21" s="15">
        <v>5</v>
      </c>
      <c r="D21" s="5">
        <v>6</v>
      </c>
      <c r="E21" s="9">
        <v>7</v>
      </c>
      <c r="F21" s="5">
        <v>8</v>
      </c>
      <c r="G21" s="5">
        <v>9</v>
      </c>
      <c r="H21" s="5">
        <v>10</v>
      </c>
      <c r="I21" s="16">
        <v>11</v>
      </c>
      <c r="J21" s="22"/>
      <c r="K21" s="2"/>
    </row>
    <row r="22" spans="1:11" ht="16.05" customHeight="1" thickBot="1" x14ac:dyDescent="0.3">
      <c r="A22" s="140"/>
      <c r="B22" s="24">
        <v>12</v>
      </c>
      <c r="C22" s="15">
        <v>12</v>
      </c>
      <c r="D22" s="5">
        <v>13</v>
      </c>
      <c r="E22" s="5">
        <v>14</v>
      </c>
      <c r="F22" s="5">
        <v>15</v>
      </c>
      <c r="G22" s="5">
        <v>16</v>
      </c>
      <c r="H22" s="5">
        <v>17</v>
      </c>
      <c r="I22" s="16">
        <v>18</v>
      </c>
      <c r="J22" s="57" t="s">
        <v>17</v>
      </c>
      <c r="K22" s="2"/>
    </row>
    <row r="23" spans="1:11" ht="15" customHeight="1" thickBot="1" x14ac:dyDescent="0.3">
      <c r="A23" s="140"/>
      <c r="B23" s="24">
        <v>13</v>
      </c>
      <c r="C23" s="15">
        <v>19</v>
      </c>
      <c r="D23" s="5">
        <v>20</v>
      </c>
      <c r="E23" s="5">
        <v>21</v>
      </c>
      <c r="F23" s="5">
        <v>22</v>
      </c>
      <c r="G23" s="5">
        <v>23</v>
      </c>
      <c r="H23" s="5">
        <v>24</v>
      </c>
      <c r="I23" s="16">
        <v>25</v>
      </c>
      <c r="J23" s="22"/>
      <c r="K23" s="2"/>
    </row>
    <row r="24" spans="1:11" ht="13.8" customHeight="1" thickBot="1" x14ac:dyDescent="0.3">
      <c r="A24" s="140"/>
      <c r="B24" s="28">
        <v>14</v>
      </c>
      <c r="C24" s="43">
        <v>26</v>
      </c>
      <c r="D24" s="19">
        <v>27</v>
      </c>
      <c r="E24" s="19">
        <v>28</v>
      </c>
      <c r="F24" s="19">
        <v>29</v>
      </c>
      <c r="G24" s="19">
        <v>30</v>
      </c>
      <c r="H24" s="19">
        <v>31</v>
      </c>
      <c r="I24" s="21"/>
      <c r="J24" s="67" t="s">
        <v>38</v>
      </c>
      <c r="K24" s="2"/>
    </row>
    <row r="25" spans="1:11" ht="16.05" customHeight="1" thickBot="1" x14ac:dyDescent="0.3">
      <c r="A25" s="137" t="s">
        <v>18</v>
      </c>
      <c r="B25" s="27"/>
      <c r="C25" s="37"/>
      <c r="D25" s="44"/>
      <c r="E25" s="44"/>
      <c r="F25" s="44"/>
      <c r="G25" s="44"/>
      <c r="H25" s="44"/>
      <c r="I25" s="14">
        <v>1</v>
      </c>
      <c r="J25" s="22"/>
      <c r="K25" s="2"/>
    </row>
    <row r="26" spans="1:11" ht="16.05" customHeight="1" thickBot="1" x14ac:dyDescent="0.3">
      <c r="A26" s="138"/>
      <c r="B26" s="24">
        <v>15</v>
      </c>
      <c r="C26" s="15">
        <v>2</v>
      </c>
      <c r="D26" s="5">
        <v>3</v>
      </c>
      <c r="E26" s="5">
        <v>4</v>
      </c>
      <c r="F26" s="5">
        <v>5</v>
      </c>
      <c r="G26" s="7">
        <v>6</v>
      </c>
      <c r="H26" s="7">
        <v>7</v>
      </c>
      <c r="I26" s="33">
        <v>8</v>
      </c>
      <c r="J26" s="56" t="s">
        <v>19</v>
      </c>
      <c r="K26" s="2"/>
    </row>
    <row r="27" spans="1:11" ht="16.05" customHeight="1" thickBot="1" x14ac:dyDescent="0.3">
      <c r="A27" s="138"/>
      <c r="B27" s="24">
        <v>16</v>
      </c>
      <c r="C27" s="45">
        <v>9</v>
      </c>
      <c r="D27" s="5">
        <v>10</v>
      </c>
      <c r="E27" s="5">
        <v>11</v>
      </c>
      <c r="F27" s="5">
        <v>12</v>
      </c>
      <c r="G27" s="8">
        <v>13</v>
      </c>
      <c r="H27" s="5">
        <v>14</v>
      </c>
      <c r="I27" s="16">
        <v>15</v>
      </c>
      <c r="J27" s="60" t="s">
        <v>20</v>
      </c>
      <c r="K27" s="2"/>
    </row>
    <row r="28" spans="1:11" ht="16.05" customHeight="1" thickBot="1" x14ac:dyDescent="0.3">
      <c r="A28" s="138"/>
      <c r="B28" s="24">
        <v>17</v>
      </c>
      <c r="C28" s="40">
        <v>16</v>
      </c>
      <c r="D28" s="5">
        <v>17</v>
      </c>
      <c r="E28" s="5">
        <v>18</v>
      </c>
      <c r="F28" s="5">
        <v>19</v>
      </c>
      <c r="G28" s="46">
        <v>20</v>
      </c>
      <c r="H28" s="4">
        <v>21</v>
      </c>
      <c r="I28" s="16">
        <v>22</v>
      </c>
      <c r="J28" s="61" t="s">
        <v>21</v>
      </c>
      <c r="K28" s="2"/>
    </row>
    <row r="29" spans="1:11" ht="15" customHeight="1" thickBot="1" x14ac:dyDescent="0.3">
      <c r="A29" s="138"/>
      <c r="B29" s="24">
        <v>18</v>
      </c>
      <c r="C29" s="41">
        <v>23</v>
      </c>
      <c r="D29" s="5">
        <v>24</v>
      </c>
      <c r="E29" s="5">
        <v>25</v>
      </c>
      <c r="F29" s="5">
        <v>26</v>
      </c>
      <c r="G29" s="5">
        <v>27</v>
      </c>
      <c r="H29" s="5">
        <v>28</v>
      </c>
      <c r="I29" s="16">
        <v>29</v>
      </c>
      <c r="J29" s="58" t="s">
        <v>22</v>
      </c>
      <c r="K29" s="2"/>
    </row>
    <row r="30" spans="1:11" ht="16.05" customHeight="1" thickBot="1" x14ac:dyDescent="0.3">
      <c r="A30" s="139"/>
      <c r="B30" s="26"/>
      <c r="C30" s="42">
        <v>30</v>
      </c>
      <c r="D30" s="47"/>
      <c r="E30" s="47"/>
      <c r="F30" s="47"/>
      <c r="G30" s="47"/>
      <c r="H30" s="47"/>
      <c r="I30" s="48"/>
      <c r="J30" s="59" t="s">
        <v>23</v>
      </c>
      <c r="K30" s="2"/>
    </row>
    <row r="31" spans="1:11" ht="16.05" customHeight="1" thickBot="1" x14ac:dyDescent="0.3">
      <c r="A31" s="137" t="s">
        <v>24</v>
      </c>
      <c r="B31" s="23">
        <v>19</v>
      </c>
      <c r="C31" s="11"/>
      <c r="D31" s="13">
        <v>1</v>
      </c>
      <c r="E31" s="13">
        <v>2</v>
      </c>
      <c r="F31" s="13">
        <v>3</v>
      </c>
      <c r="G31" s="13">
        <v>4</v>
      </c>
      <c r="H31" s="13">
        <v>5</v>
      </c>
      <c r="I31" s="14">
        <v>6</v>
      </c>
      <c r="J31" s="66"/>
      <c r="K31" s="2"/>
    </row>
    <row r="32" spans="1:11" ht="16.05" customHeight="1" thickBot="1" x14ac:dyDescent="0.3">
      <c r="A32" s="138"/>
      <c r="B32" s="24">
        <v>20</v>
      </c>
      <c r="C32" s="49">
        <v>7</v>
      </c>
      <c r="D32" s="5">
        <v>8</v>
      </c>
      <c r="E32" s="5">
        <v>9</v>
      </c>
      <c r="F32" s="5">
        <v>10</v>
      </c>
      <c r="G32" s="5">
        <v>11</v>
      </c>
      <c r="H32" s="5">
        <v>12</v>
      </c>
      <c r="I32" s="16">
        <v>13</v>
      </c>
      <c r="J32" s="62" t="s">
        <v>26</v>
      </c>
      <c r="K32" s="2"/>
    </row>
    <row r="33" spans="1:11" ht="16.05" customHeight="1" thickBot="1" x14ac:dyDescent="0.3">
      <c r="A33" s="138"/>
      <c r="B33" s="25"/>
      <c r="C33" s="49">
        <v>14</v>
      </c>
      <c r="D33" s="5">
        <v>15</v>
      </c>
      <c r="E33" s="5">
        <v>16</v>
      </c>
      <c r="F33" s="5">
        <v>17</v>
      </c>
      <c r="G33" s="5">
        <v>18</v>
      </c>
      <c r="H33" s="5">
        <v>19</v>
      </c>
      <c r="I33" s="16">
        <v>20</v>
      </c>
      <c r="J33" s="62" t="s">
        <v>25</v>
      </c>
      <c r="K33" s="2"/>
    </row>
    <row r="34" spans="1:11" ht="16.05" customHeight="1" thickBot="1" x14ac:dyDescent="0.3">
      <c r="A34" s="138"/>
      <c r="B34" s="25"/>
      <c r="C34" s="15">
        <v>21</v>
      </c>
      <c r="D34" s="5">
        <v>22</v>
      </c>
      <c r="E34" s="5">
        <v>23</v>
      </c>
      <c r="F34" s="5">
        <v>24</v>
      </c>
      <c r="G34" s="5">
        <v>25</v>
      </c>
      <c r="H34" s="5">
        <v>26</v>
      </c>
      <c r="I34" s="16">
        <v>27</v>
      </c>
      <c r="J34" s="66"/>
      <c r="K34" s="2"/>
    </row>
    <row r="35" spans="1:11" ht="15.75" customHeight="1" thickBot="1" x14ac:dyDescent="0.3">
      <c r="A35" s="139"/>
      <c r="B35" s="26"/>
      <c r="C35" s="42">
        <v>28</v>
      </c>
      <c r="D35" s="19">
        <v>29</v>
      </c>
      <c r="E35" s="19">
        <v>30</v>
      </c>
      <c r="F35" s="19">
        <v>31</v>
      </c>
      <c r="G35" s="20"/>
      <c r="H35" s="20"/>
      <c r="I35" s="21"/>
      <c r="J35" s="22"/>
      <c r="K35" s="2"/>
    </row>
    <row r="36" spans="1:11" x14ac:dyDescent="0.25">
      <c r="B36" s="6"/>
      <c r="C36" s="6"/>
      <c r="D36" s="6"/>
      <c r="E36" s="6"/>
      <c r="F36" s="6"/>
      <c r="G36" s="6"/>
      <c r="H36" s="6"/>
      <c r="I36" s="6"/>
      <c r="K36" s="6"/>
    </row>
    <row r="37" spans="1:11" x14ac:dyDescent="0.25"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x14ac:dyDescent="0.25">
      <c r="B38" s="6"/>
      <c r="C38" s="6"/>
      <c r="D38" s="6"/>
      <c r="E38" s="6"/>
      <c r="F38" s="6"/>
      <c r="G38" s="6"/>
      <c r="H38" s="6"/>
      <c r="I38" s="6"/>
      <c r="J38" s="6"/>
      <c r="K38" s="6"/>
    </row>
    <row r="40" spans="1:11" ht="61.2" customHeight="1" x14ac:dyDescent="0.25">
      <c r="A40" s="136" t="s">
        <v>27</v>
      </c>
      <c r="B40" s="136"/>
      <c r="C40" s="136"/>
      <c r="D40" s="136"/>
      <c r="E40" s="136"/>
      <c r="F40" s="136"/>
      <c r="G40" s="136"/>
    </row>
  </sheetData>
  <mergeCells count="9">
    <mergeCell ref="A40:G40"/>
    <mergeCell ref="A15:A19"/>
    <mergeCell ref="A20:A24"/>
    <mergeCell ref="A25:A30"/>
    <mergeCell ref="A1:J1"/>
    <mergeCell ref="A2:J2"/>
    <mergeCell ref="A4:A8"/>
    <mergeCell ref="A9:A14"/>
    <mergeCell ref="A31:A3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K37"/>
  <sheetViews>
    <sheetView topLeftCell="A3" zoomScaleNormal="100" workbookViewId="0">
      <selection activeCell="J19" sqref="J19"/>
    </sheetView>
  </sheetViews>
  <sheetFormatPr defaultRowHeight="13.2" x14ac:dyDescent="0.25"/>
  <cols>
    <col min="1" max="1" width="10.44140625" customWidth="1"/>
    <col min="2" max="2" width="8" customWidth="1"/>
    <col min="3" max="3" width="5.77734375" customWidth="1"/>
    <col min="4" max="7" width="6.88671875" customWidth="1"/>
    <col min="8" max="8" width="5.77734375" customWidth="1"/>
    <col min="9" max="9" width="6.88671875" customWidth="1"/>
    <col min="10" max="10" width="66.88671875" customWidth="1"/>
    <col min="11" max="11" width="9.33203125" customWidth="1"/>
  </cols>
  <sheetData>
    <row r="1" spans="1:11" ht="29.4" customHeight="1" x14ac:dyDescent="0.25">
      <c r="A1" s="141" t="s">
        <v>37</v>
      </c>
      <c r="B1" s="142"/>
      <c r="C1" s="142"/>
      <c r="D1" s="142"/>
      <c r="E1" s="142"/>
      <c r="F1" s="142"/>
      <c r="G1" s="142"/>
      <c r="H1" s="142"/>
      <c r="I1" s="142"/>
      <c r="J1" s="143"/>
      <c r="K1" s="1"/>
    </row>
    <row r="2" spans="1:11" ht="23.4" thickBot="1" x14ac:dyDescent="0.3">
      <c r="A2" s="144" t="s">
        <v>43</v>
      </c>
      <c r="B2" s="145"/>
      <c r="C2" s="145"/>
      <c r="D2" s="145"/>
      <c r="E2" s="145"/>
      <c r="F2" s="145"/>
      <c r="G2" s="145"/>
      <c r="H2" s="145"/>
      <c r="I2" s="145"/>
      <c r="J2" s="146"/>
      <c r="K2" s="1"/>
    </row>
    <row r="3" spans="1:11" ht="15" customHeight="1" thickBot="1" x14ac:dyDescent="0.3">
      <c r="A3" s="65" t="s">
        <v>1</v>
      </c>
      <c r="B3" s="64" t="s">
        <v>29</v>
      </c>
      <c r="C3" s="64" t="s">
        <v>30</v>
      </c>
      <c r="D3" s="64" t="s">
        <v>31</v>
      </c>
      <c r="E3" s="64" t="s">
        <v>32</v>
      </c>
      <c r="F3" s="64" t="s">
        <v>33</v>
      </c>
      <c r="G3" s="64" t="s">
        <v>34</v>
      </c>
      <c r="H3" s="64" t="s">
        <v>35</v>
      </c>
      <c r="I3" s="64" t="s">
        <v>36</v>
      </c>
      <c r="J3" s="63" t="s">
        <v>28</v>
      </c>
      <c r="K3" s="2"/>
    </row>
    <row r="4" spans="1:11" ht="16.05" customHeight="1" thickBot="1" x14ac:dyDescent="0.3">
      <c r="A4" s="147" t="s">
        <v>47</v>
      </c>
      <c r="B4" s="23"/>
      <c r="C4" s="81">
        <v>1</v>
      </c>
      <c r="D4" s="13">
        <v>2</v>
      </c>
      <c r="E4" s="13">
        <v>3</v>
      </c>
      <c r="F4" s="13">
        <v>4</v>
      </c>
      <c r="G4" s="13">
        <v>5</v>
      </c>
      <c r="H4" s="13">
        <v>6</v>
      </c>
      <c r="I4" s="13">
        <v>7</v>
      </c>
      <c r="J4" s="22"/>
      <c r="K4" s="2"/>
    </row>
    <row r="5" spans="1:11" ht="16.05" customHeight="1" thickBot="1" x14ac:dyDescent="0.3">
      <c r="A5" s="148"/>
      <c r="B5" s="29"/>
      <c r="C5" s="15">
        <v>8</v>
      </c>
      <c r="D5" s="5">
        <v>9</v>
      </c>
      <c r="E5" s="5">
        <v>10</v>
      </c>
      <c r="F5" s="5">
        <v>11</v>
      </c>
      <c r="G5" s="5">
        <v>12</v>
      </c>
      <c r="H5" s="5">
        <v>13</v>
      </c>
      <c r="I5" s="5">
        <v>14</v>
      </c>
      <c r="J5" s="22"/>
      <c r="K5" s="2"/>
    </row>
    <row r="6" spans="1:11" ht="16.05" customHeight="1" thickBot="1" x14ac:dyDescent="0.3">
      <c r="A6" s="148"/>
      <c r="B6" s="29"/>
      <c r="C6" s="15">
        <v>15</v>
      </c>
      <c r="D6" s="5">
        <v>16</v>
      </c>
      <c r="E6" s="5">
        <v>17</v>
      </c>
      <c r="F6" s="5">
        <v>18</v>
      </c>
      <c r="G6" s="5">
        <v>19</v>
      </c>
      <c r="H6" s="5">
        <v>20</v>
      </c>
      <c r="I6" s="5">
        <v>21</v>
      </c>
      <c r="J6" s="50" t="s">
        <v>3</v>
      </c>
      <c r="K6" s="2"/>
    </row>
    <row r="7" spans="1:11" ht="16.05" customHeight="1" thickBot="1" x14ac:dyDescent="0.3">
      <c r="A7" s="148"/>
      <c r="B7" s="29"/>
      <c r="C7" s="82">
        <v>22</v>
      </c>
      <c r="D7" s="5">
        <v>23</v>
      </c>
      <c r="E7" s="5">
        <v>24</v>
      </c>
      <c r="F7" s="5">
        <v>25</v>
      </c>
      <c r="G7" s="5">
        <v>26</v>
      </c>
      <c r="H7" s="5">
        <v>27</v>
      </c>
      <c r="I7" s="5">
        <v>28</v>
      </c>
      <c r="J7" s="51" t="s">
        <v>59</v>
      </c>
      <c r="K7" s="2"/>
    </row>
    <row r="8" spans="1:11" ht="16.05" customHeight="1" thickBot="1" x14ac:dyDescent="0.3">
      <c r="A8" s="149"/>
      <c r="B8" s="28">
        <v>1</v>
      </c>
      <c r="C8" s="42">
        <v>29</v>
      </c>
      <c r="D8" s="19">
        <v>30</v>
      </c>
      <c r="E8" s="19"/>
      <c r="F8" s="19"/>
      <c r="G8" s="19"/>
      <c r="H8" s="19"/>
      <c r="I8" s="19"/>
      <c r="J8" s="96"/>
      <c r="K8" s="2"/>
    </row>
    <row r="9" spans="1:11" ht="16.05" customHeight="1" thickBot="1" x14ac:dyDescent="0.3">
      <c r="A9" s="150" t="s">
        <v>48</v>
      </c>
      <c r="B9" s="27"/>
      <c r="C9" s="80"/>
      <c r="D9" s="13"/>
      <c r="E9" s="13">
        <v>1</v>
      </c>
      <c r="F9" s="13">
        <v>2</v>
      </c>
      <c r="G9" s="13">
        <v>3</v>
      </c>
      <c r="H9" s="13">
        <v>4</v>
      </c>
      <c r="I9" s="13">
        <v>5</v>
      </c>
      <c r="J9" s="52" t="s">
        <v>5</v>
      </c>
      <c r="K9" s="2"/>
    </row>
    <row r="10" spans="1:11" ht="15" customHeight="1" thickBot="1" x14ac:dyDescent="0.3">
      <c r="A10" s="151"/>
      <c r="B10" s="24">
        <v>2</v>
      </c>
      <c r="C10" s="83">
        <v>6</v>
      </c>
      <c r="D10" s="5">
        <v>7</v>
      </c>
      <c r="E10" s="5">
        <v>8</v>
      </c>
      <c r="F10" s="5">
        <v>9</v>
      </c>
      <c r="G10" s="5">
        <v>10</v>
      </c>
      <c r="H10" s="5">
        <v>11</v>
      </c>
      <c r="I10" s="5">
        <v>12</v>
      </c>
      <c r="J10" s="54" t="s">
        <v>7</v>
      </c>
      <c r="K10" s="2"/>
    </row>
    <row r="11" spans="1:11" ht="16.05" customHeight="1" thickBot="1" x14ac:dyDescent="0.3">
      <c r="A11" s="151"/>
      <c r="B11" s="24">
        <v>3</v>
      </c>
      <c r="C11" s="84">
        <v>13</v>
      </c>
      <c r="D11" s="5">
        <v>14</v>
      </c>
      <c r="E11" s="5">
        <v>15</v>
      </c>
      <c r="F11" s="5">
        <v>16</v>
      </c>
      <c r="G11" s="5">
        <v>17</v>
      </c>
      <c r="H11" s="5">
        <v>18</v>
      </c>
      <c r="I11" s="100">
        <v>19</v>
      </c>
      <c r="J11" s="97" t="s">
        <v>8</v>
      </c>
      <c r="K11" s="2"/>
    </row>
    <row r="12" spans="1:11" ht="16.05" customHeight="1" thickBot="1" x14ac:dyDescent="0.3">
      <c r="A12" s="151"/>
      <c r="B12" s="24">
        <v>4</v>
      </c>
      <c r="C12" s="15">
        <v>20</v>
      </c>
      <c r="D12" s="5">
        <v>21</v>
      </c>
      <c r="E12" s="5">
        <v>22</v>
      </c>
      <c r="F12" s="5">
        <v>23</v>
      </c>
      <c r="G12" s="5">
        <v>24</v>
      </c>
      <c r="H12" s="5">
        <v>25</v>
      </c>
      <c r="I12" s="5">
        <v>26</v>
      </c>
      <c r="J12" s="22"/>
      <c r="K12" s="2"/>
    </row>
    <row r="13" spans="1:11" ht="16.05" customHeight="1" thickBot="1" x14ac:dyDescent="0.3">
      <c r="A13" s="151"/>
      <c r="B13" s="24">
        <v>5</v>
      </c>
      <c r="C13" s="42">
        <v>27</v>
      </c>
      <c r="D13" s="19">
        <v>28</v>
      </c>
      <c r="E13" s="19">
        <v>29</v>
      </c>
      <c r="F13" s="19">
        <v>30</v>
      </c>
      <c r="G13" s="19">
        <v>31</v>
      </c>
      <c r="H13" s="19"/>
      <c r="I13" s="19"/>
      <c r="J13" s="22"/>
      <c r="K13" s="2"/>
    </row>
    <row r="14" spans="1:11" ht="16.05" customHeight="1" thickBot="1" x14ac:dyDescent="0.3">
      <c r="A14" s="137" t="s">
        <v>49</v>
      </c>
      <c r="B14" s="23">
        <v>6</v>
      </c>
      <c r="C14" s="80"/>
      <c r="D14" s="13"/>
      <c r="E14" s="13"/>
      <c r="F14" s="13"/>
      <c r="G14" s="13"/>
      <c r="H14" s="13">
        <v>1</v>
      </c>
      <c r="I14" s="13">
        <v>2</v>
      </c>
      <c r="J14" s="54" t="s">
        <v>11</v>
      </c>
      <c r="K14" s="2"/>
    </row>
    <row r="15" spans="1:11" ht="15" customHeight="1" thickBot="1" x14ac:dyDescent="0.3">
      <c r="A15" s="138"/>
      <c r="B15" s="24">
        <v>7</v>
      </c>
      <c r="C15" s="15">
        <v>3</v>
      </c>
      <c r="D15" s="5">
        <v>4</v>
      </c>
      <c r="E15" s="5">
        <v>5</v>
      </c>
      <c r="F15" s="5">
        <v>6</v>
      </c>
      <c r="G15" s="5">
        <v>7</v>
      </c>
      <c r="H15" s="5">
        <v>8</v>
      </c>
      <c r="I15" s="5">
        <v>9</v>
      </c>
      <c r="J15" s="96"/>
      <c r="K15" s="2"/>
    </row>
    <row r="16" spans="1:11" ht="16.05" customHeight="1" thickBot="1" x14ac:dyDescent="0.3">
      <c r="A16" s="138"/>
      <c r="B16" s="24">
        <v>8</v>
      </c>
      <c r="C16" s="15">
        <v>10</v>
      </c>
      <c r="D16" s="5">
        <v>11</v>
      </c>
      <c r="E16" s="5">
        <v>12</v>
      </c>
      <c r="F16" s="5">
        <v>13</v>
      </c>
      <c r="G16" s="5">
        <v>14</v>
      </c>
      <c r="H16" s="5">
        <v>15</v>
      </c>
      <c r="I16" s="5">
        <v>16</v>
      </c>
      <c r="J16" s="58" t="s">
        <v>13</v>
      </c>
      <c r="K16" s="2"/>
    </row>
    <row r="17" spans="1:11" ht="16.05" customHeight="1" thickBot="1" x14ac:dyDescent="0.3">
      <c r="A17" s="138"/>
      <c r="B17" s="24">
        <v>9</v>
      </c>
      <c r="C17" s="84">
        <v>17</v>
      </c>
      <c r="D17" s="5">
        <v>18</v>
      </c>
      <c r="E17" s="5">
        <v>19</v>
      </c>
      <c r="F17" s="5">
        <v>20</v>
      </c>
      <c r="G17" s="5">
        <v>21</v>
      </c>
      <c r="H17" s="5">
        <v>22</v>
      </c>
      <c r="I17" s="5">
        <v>23</v>
      </c>
      <c r="J17" s="96"/>
      <c r="K17" s="2"/>
    </row>
    <row r="18" spans="1:11" ht="16.05" customHeight="1" thickBot="1" x14ac:dyDescent="0.3">
      <c r="A18" s="139"/>
      <c r="B18" s="28">
        <v>10</v>
      </c>
      <c r="C18" s="101">
        <v>24</v>
      </c>
      <c r="D18" s="19">
        <v>25</v>
      </c>
      <c r="E18" s="19">
        <v>26</v>
      </c>
      <c r="F18" s="19">
        <v>27</v>
      </c>
      <c r="G18" s="19">
        <v>28</v>
      </c>
      <c r="H18" s="19">
        <v>29</v>
      </c>
      <c r="I18" s="19">
        <v>30</v>
      </c>
      <c r="J18" s="22"/>
      <c r="K18" s="2"/>
    </row>
    <row r="19" spans="1:11" ht="16.05" customHeight="1" thickBot="1" x14ac:dyDescent="0.3">
      <c r="A19" s="140" t="s">
        <v>50</v>
      </c>
      <c r="B19" s="27"/>
      <c r="C19" s="85">
        <v>1</v>
      </c>
      <c r="D19" s="13">
        <v>2</v>
      </c>
      <c r="E19" s="13">
        <v>3</v>
      </c>
      <c r="F19" s="13">
        <v>4</v>
      </c>
      <c r="G19" s="13">
        <v>5</v>
      </c>
      <c r="H19" s="13">
        <v>6</v>
      </c>
      <c r="I19" s="13">
        <v>7</v>
      </c>
      <c r="J19" s="59" t="s">
        <v>14</v>
      </c>
      <c r="K19" s="2"/>
    </row>
    <row r="20" spans="1:11" ht="16.05" customHeight="1" thickBot="1" x14ac:dyDescent="0.3">
      <c r="A20" s="140"/>
      <c r="B20" s="24">
        <v>11</v>
      </c>
      <c r="C20" s="15">
        <v>8</v>
      </c>
      <c r="D20" s="5">
        <v>9</v>
      </c>
      <c r="E20" s="5">
        <v>10</v>
      </c>
      <c r="F20" s="5">
        <v>11</v>
      </c>
      <c r="G20" s="5">
        <v>12</v>
      </c>
      <c r="H20" s="5">
        <v>13</v>
      </c>
      <c r="I20" s="5">
        <v>14</v>
      </c>
      <c r="J20" s="102" t="s">
        <v>55</v>
      </c>
      <c r="K20" s="2"/>
    </row>
    <row r="21" spans="1:11" ht="16.05" customHeight="1" thickBot="1" x14ac:dyDescent="0.3">
      <c r="A21" s="140"/>
      <c r="B21" s="24">
        <v>12</v>
      </c>
      <c r="C21" s="15">
        <v>15</v>
      </c>
      <c r="D21" s="5">
        <v>16</v>
      </c>
      <c r="E21" s="5">
        <v>17</v>
      </c>
      <c r="F21" s="5">
        <v>18</v>
      </c>
      <c r="G21" s="5">
        <v>19</v>
      </c>
      <c r="H21" s="5">
        <v>20</v>
      </c>
      <c r="I21" s="5">
        <v>21</v>
      </c>
      <c r="J21" s="67" t="s">
        <v>38</v>
      </c>
      <c r="K21" s="2"/>
    </row>
    <row r="22" spans="1:11" ht="15" customHeight="1" thickBot="1" x14ac:dyDescent="0.3">
      <c r="A22" s="140"/>
      <c r="B22" s="24">
        <v>13</v>
      </c>
      <c r="C22" s="15">
        <v>22</v>
      </c>
      <c r="D22" s="5">
        <v>23</v>
      </c>
      <c r="E22" s="5">
        <v>24</v>
      </c>
      <c r="F22" s="103">
        <v>25</v>
      </c>
      <c r="G22" s="5">
        <v>26</v>
      </c>
      <c r="H22" s="5">
        <v>27</v>
      </c>
      <c r="I22" s="5">
        <v>28</v>
      </c>
      <c r="J22" s="22"/>
      <c r="K22" s="2"/>
    </row>
    <row r="23" spans="1:11" ht="13.8" customHeight="1" thickBot="1" x14ac:dyDescent="0.3">
      <c r="A23" s="140"/>
      <c r="B23" s="28">
        <v>14</v>
      </c>
      <c r="C23" s="86">
        <v>29</v>
      </c>
      <c r="D23" s="19">
        <v>30</v>
      </c>
      <c r="E23" s="19">
        <v>31</v>
      </c>
      <c r="F23" s="19"/>
      <c r="G23" s="19"/>
      <c r="H23" s="19"/>
      <c r="I23" s="19"/>
      <c r="J23" s="96"/>
      <c r="K23" s="2"/>
    </row>
    <row r="24" spans="1:11" ht="16.05" customHeight="1" thickBot="1" x14ac:dyDescent="0.3">
      <c r="A24" s="137" t="s">
        <v>51</v>
      </c>
      <c r="B24" s="27"/>
      <c r="C24" s="80"/>
      <c r="D24" s="13"/>
      <c r="E24" s="13"/>
      <c r="F24" s="13">
        <v>1</v>
      </c>
      <c r="G24" s="13">
        <v>2</v>
      </c>
      <c r="H24" s="13">
        <v>3</v>
      </c>
      <c r="I24" s="13">
        <v>4</v>
      </c>
      <c r="J24" s="60" t="s">
        <v>20</v>
      </c>
      <c r="K24" s="2"/>
    </row>
    <row r="25" spans="1:11" ht="16.05" customHeight="1" thickBot="1" x14ac:dyDescent="0.3">
      <c r="A25" s="138"/>
      <c r="B25" s="24">
        <v>15</v>
      </c>
      <c r="C25" s="87">
        <v>5</v>
      </c>
      <c r="D25" s="5">
        <v>6</v>
      </c>
      <c r="E25" s="5">
        <v>7</v>
      </c>
      <c r="F25" s="5">
        <v>8</v>
      </c>
      <c r="G25" s="5">
        <v>9</v>
      </c>
      <c r="H25" s="5">
        <v>10</v>
      </c>
      <c r="I25" s="5">
        <v>11</v>
      </c>
      <c r="J25" s="93" t="s">
        <v>54</v>
      </c>
      <c r="K25" s="2"/>
    </row>
    <row r="26" spans="1:11" ht="16.05" customHeight="1" thickBot="1" x14ac:dyDescent="0.3">
      <c r="A26" s="138"/>
      <c r="B26" s="24">
        <v>16</v>
      </c>
      <c r="C26" s="15">
        <v>12</v>
      </c>
      <c r="D26" s="5">
        <v>13</v>
      </c>
      <c r="E26" s="5">
        <v>14</v>
      </c>
      <c r="F26" s="5">
        <v>15</v>
      </c>
      <c r="G26" s="5">
        <v>16</v>
      </c>
      <c r="H26" s="5">
        <v>17</v>
      </c>
      <c r="I26" s="5">
        <v>18</v>
      </c>
      <c r="J26" s="58" t="s">
        <v>22</v>
      </c>
      <c r="K26" s="2"/>
    </row>
    <row r="27" spans="1:11" ht="16.05" customHeight="1" thickBot="1" x14ac:dyDescent="0.3">
      <c r="A27" s="138"/>
      <c r="B27" s="24">
        <v>17</v>
      </c>
      <c r="C27" s="15">
        <v>19</v>
      </c>
      <c r="D27" s="5">
        <v>20</v>
      </c>
      <c r="E27" s="5">
        <v>21</v>
      </c>
      <c r="F27" s="88">
        <v>22</v>
      </c>
      <c r="G27" s="5">
        <v>23</v>
      </c>
      <c r="H27" s="5">
        <v>24</v>
      </c>
      <c r="I27" s="5">
        <v>25</v>
      </c>
      <c r="J27" s="61" t="s">
        <v>21</v>
      </c>
      <c r="K27" s="2"/>
    </row>
    <row r="28" spans="1:11" ht="15" customHeight="1" thickBot="1" x14ac:dyDescent="0.3">
      <c r="A28" s="138"/>
      <c r="B28" s="24">
        <v>18</v>
      </c>
      <c r="C28" s="101">
        <v>26</v>
      </c>
      <c r="D28" s="19">
        <v>27</v>
      </c>
      <c r="E28" s="19">
        <v>28</v>
      </c>
      <c r="F28" s="19">
        <v>29</v>
      </c>
      <c r="G28" s="89">
        <v>30</v>
      </c>
      <c r="H28" s="19">
        <v>31</v>
      </c>
      <c r="I28" s="19"/>
      <c r="J28" s="96"/>
      <c r="K28" s="2"/>
    </row>
    <row r="29" spans="1:11" ht="16.05" customHeight="1" thickBot="1" x14ac:dyDescent="0.3">
      <c r="A29" s="153" t="s">
        <v>2</v>
      </c>
      <c r="B29" s="23">
        <v>19</v>
      </c>
      <c r="C29" s="80"/>
      <c r="D29" s="13"/>
      <c r="E29" s="13"/>
      <c r="F29" s="13"/>
      <c r="G29" s="13"/>
      <c r="H29" s="13"/>
      <c r="I29" s="13">
        <v>1</v>
      </c>
      <c r="J29" s="98" t="s">
        <v>42</v>
      </c>
      <c r="K29" s="2"/>
    </row>
    <row r="30" spans="1:11" ht="16.05" customHeight="1" thickBot="1" x14ac:dyDescent="0.3">
      <c r="A30" s="154"/>
      <c r="B30" s="24">
        <v>20</v>
      </c>
      <c r="C30" s="90">
        <v>2</v>
      </c>
      <c r="D30" s="5">
        <v>3</v>
      </c>
      <c r="E30" s="5">
        <v>4</v>
      </c>
      <c r="F30" s="5">
        <v>5</v>
      </c>
      <c r="G30" s="5">
        <v>6</v>
      </c>
      <c r="H30" s="5">
        <v>7</v>
      </c>
      <c r="I30" s="5">
        <v>8</v>
      </c>
      <c r="J30" s="62" t="s">
        <v>52</v>
      </c>
      <c r="K30" s="2"/>
    </row>
    <row r="31" spans="1:11" ht="16.05" customHeight="1" thickBot="1" x14ac:dyDescent="0.3">
      <c r="A31" s="154"/>
      <c r="B31" s="25"/>
      <c r="C31" s="15">
        <v>9</v>
      </c>
      <c r="D31" s="5">
        <v>10</v>
      </c>
      <c r="E31" s="5">
        <v>11</v>
      </c>
      <c r="F31" s="5">
        <v>12</v>
      </c>
      <c r="G31" s="5">
        <v>13</v>
      </c>
      <c r="H31" s="5">
        <v>14</v>
      </c>
      <c r="I31" s="5">
        <v>15</v>
      </c>
      <c r="J31" s="99" t="s">
        <v>53</v>
      </c>
      <c r="K31" s="2"/>
    </row>
    <row r="32" spans="1:11" ht="16.05" customHeight="1" thickBot="1" x14ac:dyDescent="0.3">
      <c r="A32" s="154"/>
      <c r="B32" s="25"/>
      <c r="C32" s="15">
        <v>16</v>
      </c>
      <c r="D32" s="5">
        <v>17</v>
      </c>
      <c r="E32" s="5">
        <v>18</v>
      </c>
      <c r="F32" s="5">
        <v>19</v>
      </c>
      <c r="G32" s="92">
        <v>20</v>
      </c>
      <c r="H32" s="5">
        <v>21</v>
      </c>
      <c r="I32" s="5">
        <v>22</v>
      </c>
      <c r="J32" s="66"/>
      <c r="K32" s="2"/>
    </row>
    <row r="33" spans="1:11" ht="15.75" customHeight="1" thickBot="1" x14ac:dyDescent="0.3">
      <c r="A33" s="155"/>
      <c r="B33" s="26"/>
      <c r="C33" s="42">
        <v>23</v>
      </c>
      <c r="D33" s="19">
        <v>24</v>
      </c>
      <c r="E33" s="19">
        <v>25</v>
      </c>
      <c r="F33" s="19">
        <v>26</v>
      </c>
      <c r="G33" s="91">
        <v>27</v>
      </c>
      <c r="H33" s="19">
        <v>28</v>
      </c>
      <c r="I33" s="19"/>
      <c r="J33" s="22"/>
      <c r="K33" s="2"/>
    </row>
    <row r="34" spans="1:11" x14ac:dyDescent="0.25"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x14ac:dyDescent="0.25">
      <c r="B35" s="6"/>
      <c r="C35" s="6"/>
      <c r="D35" s="6"/>
      <c r="E35" s="6"/>
      <c r="F35" s="6"/>
      <c r="G35" s="6"/>
      <c r="H35" s="6"/>
      <c r="I35" s="6"/>
      <c r="J35" s="6"/>
      <c r="K35" s="6"/>
    </row>
    <row r="37" spans="1:11" ht="61.2" customHeight="1" x14ac:dyDescent="0.25">
      <c r="A37" s="136" t="s">
        <v>27</v>
      </c>
      <c r="B37" s="136"/>
      <c r="C37" s="136"/>
      <c r="D37" s="136"/>
      <c r="E37" s="136"/>
      <c r="F37" s="136"/>
      <c r="G37" s="136"/>
    </row>
  </sheetData>
  <mergeCells count="9">
    <mergeCell ref="A24:A28"/>
    <mergeCell ref="A37:G37"/>
    <mergeCell ref="A1:J1"/>
    <mergeCell ref="A2:J2"/>
    <mergeCell ref="A4:A8"/>
    <mergeCell ref="A9:A13"/>
    <mergeCell ref="A14:A18"/>
    <mergeCell ref="A19:A23"/>
    <mergeCell ref="A29:A33"/>
  </mergeCells>
  <pageMargins left="0.7" right="0.7" top="0.75" bottom="0.75" header="0.3" footer="0.3"/>
  <pageSetup scale="77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I55"/>
  <sheetViews>
    <sheetView tabSelected="1" zoomScaleNormal="100" workbookViewId="0">
      <selection sqref="A1:F44"/>
    </sheetView>
  </sheetViews>
  <sheetFormatPr defaultRowHeight="13.2" x14ac:dyDescent="0.25"/>
  <cols>
    <col min="1" max="1" width="12.21875" customWidth="1"/>
    <col min="2" max="2" width="85.109375" style="69" customWidth="1"/>
    <col min="3" max="3" width="13.21875" customWidth="1"/>
    <col min="4" max="4" width="40.21875" customWidth="1"/>
    <col min="5" max="5" width="8" customWidth="1"/>
    <col min="6" max="6" width="40.6640625" customWidth="1"/>
    <col min="7" max="7" width="44.6640625" customWidth="1"/>
  </cols>
  <sheetData>
    <row r="1" spans="1:9" ht="42" customHeight="1" x14ac:dyDescent="0.25">
      <c r="A1" s="130" t="s">
        <v>37</v>
      </c>
      <c r="B1" s="130"/>
      <c r="C1" s="130"/>
      <c r="D1" s="130"/>
      <c r="E1" s="130"/>
      <c r="F1" s="130"/>
    </row>
    <row r="2" spans="1:9" ht="45" customHeight="1" thickBot="1" x14ac:dyDescent="0.3">
      <c r="A2" s="131" t="s">
        <v>101</v>
      </c>
      <c r="B2" s="131"/>
      <c r="C2" s="131"/>
      <c r="D2" s="131"/>
      <c r="E2" s="131"/>
      <c r="F2" s="131"/>
    </row>
    <row r="3" spans="1:9" ht="17.399999999999999" customHeight="1" thickBot="1" x14ac:dyDescent="0.3">
      <c r="A3" s="132" t="s">
        <v>46</v>
      </c>
      <c r="B3" s="132" t="s">
        <v>44</v>
      </c>
      <c r="C3" s="134" t="s">
        <v>60</v>
      </c>
      <c r="D3" s="135"/>
      <c r="E3" s="134" t="s">
        <v>61</v>
      </c>
      <c r="F3" s="135"/>
    </row>
    <row r="4" spans="1:9" ht="23.4" thickBot="1" x14ac:dyDescent="0.3">
      <c r="A4" s="133"/>
      <c r="B4" s="133"/>
      <c r="C4" s="72" t="s">
        <v>45</v>
      </c>
      <c r="D4" s="72" t="s">
        <v>82</v>
      </c>
      <c r="E4" s="72" t="s">
        <v>45</v>
      </c>
      <c r="F4" s="72" t="s">
        <v>82</v>
      </c>
      <c r="H4" s="70"/>
      <c r="I4" s="70"/>
    </row>
    <row r="5" spans="1:9" ht="23.4" customHeight="1" x14ac:dyDescent="0.25">
      <c r="A5" s="111">
        <v>1</v>
      </c>
      <c r="B5" s="74" t="s">
        <v>83</v>
      </c>
      <c r="C5" s="75">
        <v>-5</v>
      </c>
      <c r="D5" s="73">
        <f>G11-31</f>
        <v>46059</v>
      </c>
      <c r="E5" s="75">
        <v>-4</v>
      </c>
      <c r="F5" s="73">
        <f>D5</f>
        <v>46059</v>
      </c>
      <c r="G5" s="70"/>
      <c r="H5" s="70"/>
      <c r="I5" s="70"/>
    </row>
    <row r="6" spans="1:9" ht="23.4" customHeight="1" x14ac:dyDescent="0.25">
      <c r="A6" s="75">
        <v>2</v>
      </c>
      <c r="B6" s="74" t="s">
        <v>64</v>
      </c>
      <c r="C6" s="75">
        <v>-4</v>
      </c>
      <c r="D6" s="128">
        <f>G11-24</f>
        <v>46066</v>
      </c>
      <c r="E6" s="75">
        <v>-3</v>
      </c>
      <c r="F6" s="73">
        <f t="shared" ref="F6" si="0">D6</f>
        <v>46066</v>
      </c>
      <c r="G6" s="70"/>
      <c r="H6" s="70"/>
      <c r="I6" s="70"/>
    </row>
    <row r="7" spans="1:9" ht="23.4" customHeight="1" x14ac:dyDescent="0.25">
      <c r="A7" s="111">
        <v>3</v>
      </c>
      <c r="B7" s="74" t="s">
        <v>92</v>
      </c>
      <c r="C7" s="75">
        <v>-2</v>
      </c>
      <c r="D7" s="128">
        <f>G11-14</f>
        <v>46076</v>
      </c>
      <c r="E7" s="75">
        <v>-1</v>
      </c>
      <c r="F7" s="73">
        <f>D7-7</f>
        <v>46069</v>
      </c>
      <c r="G7" s="70"/>
      <c r="H7" s="70"/>
      <c r="I7" s="70"/>
    </row>
    <row r="8" spans="1:9" ht="23.4" customHeight="1" x14ac:dyDescent="0.25">
      <c r="A8" s="75">
        <v>4</v>
      </c>
      <c r="B8" s="74" t="s">
        <v>93</v>
      </c>
      <c r="C8" s="75">
        <v>0</v>
      </c>
      <c r="D8" s="73">
        <f>G11-0</f>
        <v>46090</v>
      </c>
      <c r="E8" s="75">
        <v>0</v>
      </c>
      <c r="F8" s="73">
        <f>D8-14</f>
        <v>46076</v>
      </c>
      <c r="G8" s="70"/>
      <c r="H8" s="70"/>
      <c r="I8" s="70"/>
    </row>
    <row r="9" spans="1:9" ht="23.4" customHeight="1" x14ac:dyDescent="0.25">
      <c r="A9" s="111">
        <v>5</v>
      </c>
      <c r="B9" s="122" t="s">
        <v>79</v>
      </c>
      <c r="C9" s="123">
        <v>1</v>
      </c>
      <c r="D9" s="124">
        <f>G11-2</f>
        <v>46088</v>
      </c>
      <c r="E9" s="123" t="s">
        <v>72</v>
      </c>
      <c r="F9" s="125" t="s">
        <v>72</v>
      </c>
      <c r="G9" s="70"/>
      <c r="H9" s="70"/>
      <c r="I9" s="70"/>
    </row>
    <row r="10" spans="1:9" ht="23.4" customHeight="1" x14ac:dyDescent="0.25">
      <c r="A10" s="75">
        <v>6</v>
      </c>
      <c r="B10" s="122" t="s">
        <v>94</v>
      </c>
      <c r="C10" s="123">
        <v>1</v>
      </c>
      <c r="D10" s="124">
        <f>G11+0</f>
        <v>46090</v>
      </c>
      <c r="E10" s="123">
        <v>1</v>
      </c>
      <c r="F10" s="124">
        <f>G13-7</f>
        <v>46076</v>
      </c>
      <c r="G10" s="70"/>
      <c r="H10" s="70"/>
      <c r="I10" s="70"/>
    </row>
    <row r="11" spans="1:9" ht="30.6" customHeight="1" x14ac:dyDescent="0.25">
      <c r="A11" s="111">
        <v>7</v>
      </c>
      <c r="B11" s="119" t="s">
        <v>95</v>
      </c>
      <c r="C11" s="120">
        <v>2</v>
      </c>
      <c r="D11" s="121">
        <f>D8</f>
        <v>46090</v>
      </c>
      <c r="E11" s="120">
        <v>3</v>
      </c>
      <c r="F11" s="121">
        <f>F8+7</f>
        <v>46083</v>
      </c>
      <c r="G11" s="71">
        <v>46090</v>
      </c>
      <c r="H11" s="69" t="s">
        <v>62</v>
      </c>
    </row>
    <row r="12" spans="1:9" ht="30.6" customHeight="1" x14ac:dyDescent="0.25">
      <c r="A12" s="75">
        <v>8</v>
      </c>
      <c r="B12" s="74" t="s">
        <v>67</v>
      </c>
      <c r="C12" s="75">
        <v>3</v>
      </c>
      <c r="D12" s="73">
        <f>G11+18</f>
        <v>46108</v>
      </c>
      <c r="E12" s="75">
        <v>3</v>
      </c>
      <c r="F12" s="73">
        <f>G13+7</f>
        <v>46090</v>
      </c>
      <c r="G12" s="71"/>
      <c r="H12" s="69"/>
    </row>
    <row r="13" spans="1:9" ht="24.6" customHeight="1" x14ac:dyDescent="0.25">
      <c r="A13" s="111">
        <v>9</v>
      </c>
      <c r="B13" s="74" t="s">
        <v>97</v>
      </c>
      <c r="C13" s="75">
        <v>1</v>
      </c>
      <c r="D13" s="73">
        <f>G11+7</f>
        <v>46097</v>
      </c>
      <c r="E13" s="75">
        <v>1</v>
      </c>
      <c r="F13" s="73">
        <f>G13</f>
        <v>46083</v>
      </c>
      <c r="G13" s="71">
        <v>46083</v>
      </c>
      <c r="H13" s="69" t="s">
        <v>63</v>
      </c>
    </row>
    <row r="14" spans="1:9" ht="24.6" customHeight="1" x14ac:dyDescent="0.25">
      <c r="A14" s="75">
        <v>10</v>
      </c>
      <c r="B14" s="74" t="s">
        <v>96</v>
      </c>
      <c r="C14" s="75">
        <v>2</v>
      </c>
      <c r="D14" s="73">
        <f>G11+18</f>
        <v>46108</v>
      </c>
      <c r="E14" s="75">
        <v>2</v>
      </c>
      <c r="F14" s="73">
        <f>G13+7</f>
        <v>46090</v>
      </c>
      <c r="G14" s="71"/>
      <c r="H14" s="69"/>
    </row>
    <row r="15" spans="1:9" ht="31.2" customHeight="1" x14ac:dyDescent="0.25">
      <c r="A15" s="111">
        <v>11</v>
      </c>
      <c r="B15" s="74" t="s">
        <v>90</v>
      </c>
      <c r="C15" s="75">
        <v>5</v>
      </c>
      <c r="D15" s="73">
        <f>G11+28</f>
        <v>46118</v>
      </c>
      <c r="E15" s="75">
        <v>5</v>
      </c>
      <c r="F15" s="73">
        <f>G13+28</f>
        <v>46111</v>
      </c>
    </row>
    <row r="16" spans="1:9" ht="30" customHeight="1" x14ac:dyDescent="0.25">
      <c r="A16" s="75">
        <v>12</v>
      </c>
      <c r="B16" s="74" t="s">
        <v>91</v>
      </c>
      <c r="C16" s="75">
        <v>6</v>
      </c>
      <c r="D16" s="73">
        <f>G11+39</f>
        <v>46129</v>
      </c>
      <c r="E16" s="75">
        <v>6</v>
      </c>
      <c r="F16" s="73">
        <f>G13+39</f>
        <v>46122</v>
      </c>
    </row>
    <row r="17" spans="1:6" ht="24.6" customHeight="1" x14ac:dyDescent="0.25">
      <c r="A17" s="111">
        <v>13</v>
      </c>
      <c r="B17" s="119" t="s">
        <v>98</v>
      </c>
      <c r="C17" s="120">
        <v>8</v>
      </c>
      <c r="D17" s="121">
        <f>G11+42</f>
        <v>46132</v>
      </c>
      <c r="E17" s="120">
        <v>8</v>
      </c>
      <c r="F17" s="121">
        <f>G13+35</f>
        <v>46118</v>
      </c>
    </row>
    <row r="18" spans="1:6" ht="24.6" customHeight="1" x14ac:dyDescent="0.25">
      <c r="A18" s="75">
        <v>14</v>
      </c>
      <c r="B18" s="77" t="s">
        <v>80</v>
      </c>
      <c r="C18" s="78">
        <v>9</v>
      </c>
      <c r="D18" s="79">
        <f>G11+61</f>
        <v>46151</v>
      </c>
      <c r="E18" s="78">
        <v>9</v>
      </c>
      <c r="F18" s="112" t="s">
        <v>72</v>
      </c>
    </row>
    <row r="19" spans="1:6" ht="24.6" customHeight="1" x14ac:dyDescent="0.25">
      <c r="A19" s="111">
        <v>15</v>
      </c>
      <c r="B19" s="77" t="s">
        <v>99</v>
      </c>
      <c r="C19" s="78">
        <v>9</v>
      </c>
      <c r="D19" s="79">
        <f>G11+63</f>
        <v>46153</v>
      </c>
      <c r="E19" s="78">
        <v>9</v>
      </c>
      <c r="F19" s="79">
        <f>G13+56</f>
        <v>46139</v>
      </c>
    </row>
    <row r="20" spans="1:6" ht="31.8" customHeight="1" x14ac:dyDescent="0.25">
      <c r="A20" s="75">
        <v>16</v>
      </c>
      <c r="B20" s="74" t="s">
        <v>68</v>
      </c>
      <c r="C20" s="75">
        <v>12</v>
      </c>
      <c r="D20" s="73">
        <f>G11+77</f>
        <v>46167</v>
      </c>
      <c r="E20" s="75">
        <v>12</v>
      </c>
      <c r="F20" s="73">
        <f>G13+77</f>
        <v>46160</v>
      </c>
    </row>
    <row r="21" spans="1:6" ht="31.8" customHeight="1" x14ac:dyDescent="0.25">
      <c r="A21" s="111">
        <v>17</v>
      </c>
      <c r="B21" s="74" t="s">
        <v>75</v>
      </c>
      <c r="C21" s="75">
        <v>13</v>
      </c>
      <c r="D21" s="73">
        <f>G11+90</f>
        <v>46180</v>
      </c>
      <c r="E21" s="75">
        <v>13</v>
      </c>
      <c r="F21" s="73">
        <f>G13+90</f>
        <v>46173</v>
      </c>
    </row>
    <row r="22" spans="1:6" ht="24.6" customHeight="1" x14ac:dyDescent="0.25">
      <c r="A22" s="75">
        <v>18</v>
      </c>
      <c r="B22" s="74" t="s">
        <v>78</v>
      </c>
      <c r="C22" s="75">
        <v>15</v>
      </c>
      <c r="D22" s="73">
        <f>G11+109</f>
        <v>46199</v>
      </c>
      <c r="E22" s="75">
        <v>15</v>
      </c>
      <c r="F22" s="73">
        <f>G13+109</f>
        <v>46192</v>
      </c>
    </row>
    <row r="23" spans="1:6" ht="24.6" customHeight="1" x14ac:dyDescent="0.25">
      <c r="A23" s="111">
        <v>19</v>
      </c>
      <c r="B23" s="74" t="s">
        <v>74</v>
      </c>
      <c r="C23" s="75">
        <v>16</v>
      </c>
      <c r="D23" s="73">
        <f>G11+116</f>
        <v>46206</v>
      </c>
      <c r="E23" s="75">
        <v>16</v>
      </c>
      <c r="F23" s="73">
        <f>G13+116</f>
        <v>46199</v>
      </c>
    </row>
    <row r="24" spans="1:6" ht="24.6" customHeight="1" x14ac:dyDescent="0.25">
      <c r="A24" s="75">
        <v>20</v>
      </c>
      <c r="B24" s="74" t="s">
        <v>39</v>
      </c>
      <c r="C24" s="75">
        <v>16</v>
      </c>
      <c r="D24" s="73">
        <f>G11+116</f>
        <v>46206</v>
      </c>
      <c r="E24" s="75">
        <v>16</v>
      </c>
      <c r="F24" s="73">
        <f>G13+116</f>
        <v>46199</v>
      </c>
    </row>
    <row r="25" spans="1:6" ht="34.200000000000003" customHeight="1" x14ac:dyDescent="0.25">
      <c r="A25" s="111">
        <v>21</v>
      </c>
      <c r="B25" s="74" t="s">
        <v>73</v>
      </c>
      <c r="C25" s="75">
        <v>16</v>
      </c>
      <c r="D25" s="73">
        <f>G11+116</f>
        <v>46206</v>
      </c>
      <c r="E25" s="75">
        <v>16</v>
      </c>
      <c r="F25" s="73">
        <f>G13+116</f>
        <v>46199</v>
      </c>
    </row>
    <row r="26" spans="1:6" ht="27.6" customHeight="1" x14ac:dyDescent="0.25">
      <c r="A26" s="75">
        <v>22</v>
      </c>
      <c r="B26" s="74" t="s">
        <v>69</v>
      </c>
      <c r="C26" s="75">
        <v>17</v>
      </c>
      <c r="D26" s="73">
        <f>G11+123</f>
        <v>46213</v>
      </c>
      <c r="E26" s="75">
        <v>17</v>
      </c>
      <c r="F26" s="73">
        <f>G13+123</f>
        <v>46206</v>
      </c>
    </row>
    <row r="27" spans="1:6" ht="32.4" customHeight="1" x14ac:dyDescent="0.25">
      <c r="A27" s="111">
        <v>23</v>
      </c>
      <c r="B27" s="74" t="s">
        <v>40</v>
      </c>
      <c r="C27" s="75">
        <v>17</v>
      </c>
      <c r="D27" s="73">
        <f>G11+119</f>
        <v>46209</v>
      </c>
      <c r="E27" s="75">
        <v>17</v>
      </c>
      <c r="F27" s="73">
        <f>G13+119</f>
        <v>46202</v>
      </c>
    </row>
    <row r="28" spans="1:6" ht="24.6" customHeight="1" x14ac:dyDescent="0.25">
      <c r="A28" s="75">
        <v>24</v>
      </c>
      <c r="B28" s="74" t="s">
        <v>41</v>
      </c>
      <c r="C28" s="75">
        <v>17</v>
      </c>
      <c r="D28" s="73">
        <f>G11+123</f>
        <v>46213</v>
      </c>
      <c r="E28" s="75">
        <v>17</v>
      </c>
      <c r="F28" s="73">
        <f>G13+123</f>
        <v>46206</v>
      </c>
    </row>
    <row r="29" spans="1:6" ht="24.6" customHeight="1" x14ac:dyDescent="0.25">
      <c r="A29" s="111">
        <v>25</v>
      </c>
      <c r="B29" s="77" t="s">
        <v>109</v>
      </c>
      <c r="C29" s="78">
        <v>18</v>
      </c>
      <c r="D29" s="79">
        <f>G11+124</f>
        <v>46214</v>
      </c>
      <c r="E29" s="78" t="s">
        <v>72</v>
      </c>
      <c r="F29" s="79"/>
    </row>
    <row r="30" spans="1:6" ht="24.6" customHeight="1" x14ac:dyDescent="0.25">
      <c r="A30" s="75">
        <v>26</v>
      </c>
      <c r="B30" s="77" t="s">
        <v>110</v>
      </c>
      <c r="C30" s="78">
        <v>18</v>
      </c>
      <c r="D30" s="79">
        <f>G11+126</f>
        <v>46216</v>
      </c>
      <c r="E30" s="78">
        <v>18</v>
      </c>
      <c r="F30" s="79">
        <f>G13+126</f>
        <v>46209</v>
      </c>
    </row>
    <row r="31" spans="1:6" ht="24.6" customHeight="1" x14ac:dyDescent="0.25">
      <c r="A31" s="111">
        <v>27</v>
      </c>
      <c r="B31" s="74" t="s">
        <v>70</v>
      </c>
      <c r="C31" s="75">
        <v>20</v>
      </c>
      <c r="D31" s="73">
        <f>G11+137</f>
        <v>46227</v>
      </c>
      <c r="E31" s="75">
        <v>20</v>
      </c>
      <c r="F31" s="73">
        <f>G13+137</f>
        <v>46220</v>
      </c>
    </row>
    <row r="32" spans="1:6" ht="24.6" customHeight="1" x14ac:dyDescent="0.25">
      <c r="A32" s="75">
        <v>28</v>
      </c>
      <c r="B32" s="74" t="s">
        <v>71</v>
      </c>
      <c r="C32" s="75">
        <v>21</v>
      </c>
      <c r="D32" s="73">
        <f>G11+144</f>
        <v>46234</v>
      </c>
      <c r="E32" s="75">
        <v>21</v>
      </c>
      <c r="F32" s="73">
        <f>G13+144</f>
        <v>46227</v>
      </c>
    </row>
    <row r="33" spans="2:8" x14ac:dyDescent="0.25">
      <c r="D33" s="69"/>
    </row>
    <row r="35" spans="2:8" ht="13.8" customHeight="1" x14ac:dyDescent="0.25">
      <c r="B35" s="118" t="s">
        <v>81</v>
      </c>
      <c r="C35" s="76"/>
      <c r="D35" s="76"/>
      <c r="E35" s="76"/>
      <c r="F35" s="76"/>
      <c r="G35" s="76"/>
      <c r="H35" s="76"/>
    </row>
    <row r="36" spans="2:8" x14ac:dyDescent="0.25">
      <c r="B36" s="117" t="s">
        <v>84</v>
      </c>
    </row>
    <row r="37" spans="2:8" x14ac:dyDescent="0.25">
      <c r="B37" s="117" t="s">
        <v>85</v>
      </c>
    </row>
    <row r="38" spans="2:8" x14ac:dyDescent="0.25">
      <c r="B38" s="117" t="s">
        <v>86</v>
      </c>
    </row>
    <row r="39" spans="2:8" x14ac:dyDescent="0.25">
      <c r="B39" s="117" t="s">
        <v>87</v>
      </c>
    </row>
    <row r="40" spans="2:8" x14ac:dyDescent="0.25">
      <c r="B40" s="117" t="s">
        <v>88</v>
      </c>
    </row>
    <row r="41" spans="2:8" x14ac:dyDescent="0.25">
      <c r="B41" s="117" t="s">
        <v>89</v>
      </c>
    </row>
    <row r="42" spans="2:8" ht="13.2" customHeight="1" x14ac:dyDescent="0.25">
      <c r="D42" s="129" t="s">
        <v>76</v>
      </c>
      <c r="E42" s="129"/>
      <c r="F42" s="129"/>
    </row>
    <row r="43" spans="2:8" ht="13.2" customHeight="1" x14ac:dyDescent="0.25">
      <c r="D43" s="129"/>
      <c r="E43" s="129"/>
      <c r="F43" s="129"/>
    </row>
    <row r="44" spans="2:8" ht="13.2" customHeight="1" x14ac:dyDescent="0.25">
      <c r="D44" s="129"/>
      <c r="E44" s="129"/>
      <c r="F44" s="129"/>
    </row>
    <row r="45" spans="2:8" ht="13.2" customHeight="1" x14ac:dyDescent="0.25">
      <c r="D45" s="76"/>
      <c r="E45" s="76"/>
      <c r="F45" s="76"/>
    </row>
    <row r="49" spans="2:2" x14ac:dyDescent="0.25">
      <c r="B49" s="116"/>
    </row>
    <row r="51" spans="2:2" x14ac:dyDescent="0.25">
      <c r="B51" s="116"/>
    </row>
    <row r="53" spans="2:2" x14ac:dyDescent="0.25">
      <c r="B53" s="116"/>
    </row>
    <row r="55" spans="2:2" x14ac:dyDescent="0.25">
      <c r="B55" s="116"/>
    </row>
  </sheetData>
  <mergeCells count="7">
    <mergeCell ref="D42:F44"/>
    <mergeCell ref="A1:F1"/>
    <mergeCell ref="A2:F2"/>
    <mergeCell ref="A3:A4"/>
    <mergeCell ref="B3:B4"/>
    <mergeCell ref="C3:D3"/>
    <mergeCell ref="E3:F3"/>
  </mergeCells>
  <pageMargins left="1" right="1" top="0.5" bottom="0" header="0.3" footer="0.3"/>
  <pageSetup paperSize="9" scale="55" orientation="landscape" horizontalDpi="4294967295" verticalDpi="4294967295" r:id="rId1"/>
  <colBreaks count="1" manualBreakCount="1">
    <brk id="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M40"/>
  <sheetViews>
    <sheetView topLeftCell="A24" zoomScale="85" zoomScaleNormal="85" workbookViewId="0">
      <selection activeCell="A23" sqref="A23"/>
    </sheetView>
  </sheetViews>
  <sheetFormatPr defaultRowHeight="13.2" x14ac:dyDescent="0.25"/>
  <cols>
    <col min="1" max="1" width="12.21875" customWidth="1"/>
    <col min="2" max="2" width="85.109375" style="69" customWidth="1"/>
    <col min="3" max="3" width="7" bestFit="1" customWidth="1"/>
    <col min="4" max="4" width="36.5546875" customWidth="1"/>
    <col min="5" max="5" width="7" bestFit="1" customWidth="1"/>
    <col min="6" max="6" width="30.77734375" bestFit="1" customWidth="1"/>
    <col min="7" max="7" width="44.6640625" customWidth="1"/>
  </cols>
  <sheetData>
    <row r="1" spans="1:13" ht="44.4" customHeight="1" x14ac:dyDescent="0.25">
      <c r="A1" s="130" t="s">
        <v>37</v>
      </c>
      <c r="B1" s="130"/>
      <c r="C1" s="130"/>
      <c r="D1" s="130"/>
      <c r="E1" s="130"/>
      <c r="F1" s="130"/>
    </row>
    <row r="2" spans="1:13" ht="38.4" customHeight="1" thickBot="1" x14ac:dyDescent="0.3">
      <c r="A2" s="131" t="s">
        <v>101</v>
      </c>
      <c r="B2" s="156"/>
      <c r="C2" s="156"/>
      <c r="D2" s="156"/>
      <c r="E2" s="156"/>
      <c r="F2" s="156"/>
    </row>
    <row r="3" spans="1:13" ht="23.4" customHeight="1" thickBot="1" x14ac:dyDescent="0.3">
      <c r="A3" s="132" t="s">
        <v>46</v>
      </c>
      <c r="B3" s="132" t="s">
        <v>44</v>
      </c>
      <c r="C3" s="158" t="s">
        <v>60</v>
      </c>
      <c r="D3" s="159"/>
      <c r="E3" s="160" t="s">
        <v>61</v>
      </c>
      <c r="F3" s="161"/>
    </row>
    <row r="4" spans="1:13" ht="23.4" customHeight="1" thickBot="1" x14ac:dyDescent="0.3">
      <c r="A4" s="133"/>
      <c r="B4" s="133"/>
      <c r="C4" s="72" t="s">
        <v>45</v>
      </c>
      <c r="D4" s="72" t="s">
        <v>82</v>
      </c>
      <c r="E4" s="72" t="s">
        <v>45</v>
      </c>
      <c r="F4" s="72" t="s">
        <v>82</v>
      </c>
      <c r="G4" s="70"/>
      <c r="H4" s="70"/>
      <c r="I4" s="70"/>
      <c r="J4" s="70"/>
      <c r="K4" s="70"/>
      <c r="L4" s="70"/>
      <c r="M4" s="70"/>
    </row>
    <row r="5" spans="1:13" ht="23.4" customHeight="1" x14ac:dyDescent="0.25">
      <c r="A5" s="111">
        <v>1</v>
      </c>
      <c r="B5" s="74" t="s">
        <v>65</v>
      </c>
      <c r="C5" s="75">
        <v>-2</v>
      </c>
      <c r="D5" s="73">
        <f>'Final AC for Faculty'!D7</f>
        <v>46076</v>
      </c>
      <c r="E5" s="75">
        <v>-1</v>
      </c>
      <c r="F5" s="73">
        <f>'Final AC for Faculty'!F7</f>
        <v>46069</v>
      </c>
      <c r="G5" s="70"/>
      <c r="H5" s="70"/>
      <c r="I5" s="70"/>
      <c r="J5" s="70"/>
      <c r="K5" s="70"/>
      <c r="L5" s="70"/>
      <c r="M5" s="70"/>
    </row>
    <row r="6" spans="1:13" ht="23.4" customHeight="1" x14ac:dyDescent="0.25">
      <c r="A6" s="75">
        <v>2</v>
      </c>
      <c r="B6" s="74" t="s">
        <v>66</v>
      </c>
      <c r="C6" s="75">
        <v>1</v>
      </c>
      <c r="D6" s="73">
        <f>'Final AC for Faculty'!D8</f>
        <v>46090</v>
      </c>
      <c r="E6" s="75">
        <v>2</v>
      </c>
      <c r="F6" s="73">
        <f>'Final AC for Faculty'!F8</f>
        <v>46076</v>
      </c>
      <c r="G6" s="126"/>
      <c r="H6" s="70"/>
      <c r="I6" s="70"/>
      <c r="J6" s="70"/>
      <c r="K6" s="70"/>
      <c r="L6" s="70"/>
      <c r="M6" s="70"/>
    </row>
    <row r="7" spans="1:13" ht="23.4" customHeight="1" x14ac:dyDescent="0.25">
      <c r="A7" s="111">
        <v>3</v>
      </c>
      <c r="B7" s="122" t="s">
        <v>79</v>
      </c>
      <c r="C7" s="123">
        <v>1</v>
      </c>
      <c r="D7" s="73">
        <f>'Final AC for Faculty'!D9</f>
        <v>46088</v>
      </c>
      <c r="E7" s="123">
        <v>1</v>
      </c>
      <c r="F7" s="73" t="str">
        <f>'Final AC for Faculty'!F9</f>
        <v>-</v>
      </c>
      <c r="G7" s="70"/>
      <c r="H7" s="70"/>
      <c r="I7" s="70"/>
      <c r="J7" s="70"/>
      <c r="K7" s="70"/>
      <c r="L7" s="70"/>
      <c r="M7" s="70"/>
    </row>
    <row r="8" spans="1:13" ht="23.4" customHeight="1" x14ac:dyDescent="0.25">
      <c r="A8" s="75">
        <v>4</v>
      </c>
      <c r="B8" s="122" t="s">
        <v>94</v>
      </c>
      <c r="C8" s="123">
        <v>1</v>
      </c>
      <c r="D8" s="73">
        <f>'Final AC for Faculty'!D10</f>
        <v>46090</v>
      </c>
      <c r="E8" s="123">
        <v>1</v>
      </c>
      <c r="F8" s="73">
        <f>'Final AC for Faculty'!F10</f>
        <v>46076</v>
      </c>
      <c r="G8" s="70"/>
      <c r="H8" s="70"/>
      <c r="I8" s="70"/>
      <c r="J8" s="70"/>
      <c r="K8" s="70"/>
      <c r="L8" s="70"/>
      <c r="M8" s="70"/>
    </row>
    <row r="9" spans="1:13" ht="30.6" customHeight="1" x14ac:dyDescent="0.25">
      <c r="A9" s="111">
        <v>5</v>
      </c>
      <c r="B9" s="119" t="s">
        <v>95</v>
      </c>
      <c r="C9" s="120">
        <v>2</v>
      </c>
      <c r="D9" s="73">
        <f>'Final AC for Faculty'!D11</f>
        <v>46090</v>
      </c>
      <c r="E9" s="120">
        <v>3</v>
      </c>
      <c r="F9" s="73">
        <f>'Final AC for Faculty'!F11</f>
        <v>46083</v>
      </c>
      <c r="G9" s="127">
        <v>46083</v>
      </c>
      <c r="H9" s="69" t="s">
        <v>62</v>
      </c>
    </row>
    <row r="10" spans="1:13" ht="30.6" customHeight="1" x14ac:dyDescent="0.25">
      <c r="A10" s="75">
        <v>6</v>
      </c>
      <c r="B10" s="74" t="s">
        <v>67</v>
      </c>
      <c r="C10" s="75">
        <v>3</v>
      </c>
      <c r="D10" s="73">
        <f>'Final AC for Faculty'!D12</f>
        <v>46108</v>
      </c>
      <c r="E10" s="75">
        <v>3</v>
      </c>
      <c r="F10" s="73">
        <f>'Final AC for Faculty'!F12</f>
        <v>46090</v>
      </c>
      <c r="G10" s="71"/>
      <c r="H10" s="69"/>
    </row>
    <row r="11" spans="1:13" ht="30.6" customHeight="1" x14ac:dyDescent="0.25">
      <c r="A11" s="111">
        <v>7</v>
      </c>
      <c r="B11" s="74" t="s">
        <v>97</v>
      </c>
      <c r="C11" s="75">
        <v>1</v>
      </c>
      <c r="D11" s="73">
        <f>'Final AC for Faculty'!D13</f>
        <v>46097</v>
      </c>
      <c r="E11" s="75">
        <v>1</v>
      </c>
      <c r="F11" s="73">
        <f>'Final AC for Faculty'!F13</f>
        <v>46083</v>
      </c>
      <c r="G11" s="71"/>
      <c r="H11" s="69"/>
    </row>
    <row r="12" spans="1:13" ht="24.6" customHeight="1" x14ac:dyDescent="0.25">
      <c r="A12" s="75">
        <v>8</v>
      </c>
      <c r="B12" s="74" t="s">
        <v>96</v>
      </c>
      <c r="C12" s="75">
        <v>2</v>
      </c>
      <c r="D12" s="73">
        <f>'Final AC for Faculty'!D14</f>
        <v>46108</v>
      </c>
      <c r="E12" s="75">
        <v>2</v>
      </c>
      <c r="F12" s="73">
        <f>'Final AC for Faculty'!F14</f>
        <v>46090</v>
      </c>
      <c r="G12" s="71">
        <v>46083</v>
      </c>
      <c r="H12" s="69" t="s">
        <v>63</v>
      </c>
    </row>
    <row r="13" spans="1:13" ht="24.6" customHeight="1" x14ac:dyDescent="0.25">
      <c r="A13" s="111"/>
      <c r="B13" s="122" t="s">
        <v>106</v>
      </c>
      <c r="C13" s="162" t="s">
        <v>107</v>
      </c>
      <c r="D13" s="163"/>
      <c r="E13" s="75"/>
      <c r="F13" s="73" t="e">
        <f>'Final AC for Faculty'!#REF!</f>
        <v>#REF!</v>
      </c>
      <c r="G13" s="71"/>
      <c r="H13" s="69"/>
    </row>
    <row r="14" spans="1:13" ht="31.2" customHeight="1" x14ac:dyDescent="0.25">
      <c r="A14" s="111">
        <v>9</v>
      </c>
      <c r="B14" s="74" t="s">
        <v>90</v>
      </c>
      <c r="C14" s="75">
        <v>5</v>
      </c>
      <c r="D14" s="73">
        <f>'Final AC for Faculty'!D15</f>
        <v>46118</v>
      </c>
      <c r="E14" s="75">
        <v>5</v>
      </c>
      <c r="F14" s="73">
        <f>'Final AC for Faculty'!F15</f>
        <v>46111</v>
      </c>
    </row>
    <row r="15" spans="1:13" ht="30" customHeight="1" x14ac:dyDescent="0.25">
      <c r="A15" s="75">
        <v>10</v>
      </c>
      <c r="B15" s="74" t="s">
        <v>91</v>
      </c>
      <c r="C15" s="75">
        <v>6</v>
      </c>
      <c r="D15" s="73">
        <f>'Final AC for Faculty'!D16</f>
        <v>46129</v>
      </c>
      <c r="E15" s="75">
        <v>6</v>
      </c>
      <c r="F15" s="73">
        <f>'Final AC for Faculty'!F16</f>
        <v>46122</v>
      </c>
    </row>
    <row r="16" spans="1:13" ht="24.6" customHeight="1" x14ac:dyDescent="0.25">
      <c r="A16" s="111">
        <v>11</v>
      </c>
      <c r="B16" s="119" t="s">
        <v>98</v>
      </c>
      <c r="C16" s="120">
        <v>8</v>
      </c>
      <c r="D16" s="73">
        <f>'Final AC for Faculty'!D17</f>
        <v>46132</v>
      </c>
      <c r="E16" s="120">
        <v>8</v>
      </c>
      <c r="F16" s="73">
        <f>'Final AC for Faculty'!F17</f>
        <v>46118</v>
      </c>
    </row>
    <row r="17" spans="1:10" ht="24.6" customHeight="1" x14ac:dyDescent="0.25">
      <c r="A17" s="75">
        <v>12</v>
      </c>
      <c r="B17" s="77" t="s">
        <v>80</v>
      </c>
      <c r="C17" s="78">
        <v>9</v>
      </c>
      <c r="D17" s="73">
        <f>'Final AC for Faculty'!D18</f>
        <v>46151</v>
      </c>
      <c r="E17" s="78">
        <v>9</v>
      </c>
      <c r="F17" s="73" t="str">
        <f>'Final AC for Faculty'!F18</f>
        <v>-</v>
      </c>
    </row>
    <row r="18" spans="1:10" ht="24.6" customHeight="1" x14ac:dyDescent="0.25">
      <c r="A18" s="111">
        <v>13</v>
      </c>
      <c r="B18" s="77" t="s">
        <v>100</v>
      </c>
      <c r="C18" s="78">
        <v>9</v>
      </c>
      <c r="D18" s="73">
        <f>'Final AC for Faculty'!D19</f>
        <v>46153</v>
      </c>
      <c r="E18" s="78">
        <v>9</v>
      </c>
      <c r="F18" s="73">
        <f>'Final AC for Faculty'!F19</f>
        <v>46139</v>
      </c>
    </row>
    <row r="19" spans="1:10" ht="31.8" customHeight="1" x14ac:dyDescent="0.25">
      <c r="A19" s="75">
        <v>14</v>
      </c>
      <c r="B19" s="74" t="s">
        <v>68</v>
      </c>
      <c r="C19" s="75">
        <v>12</v>
      </c>
      <c r="D19" s="73">
        <f>'Final AC for Faculty'!D20</f>
        <v>46167</v>
      </c>
      <c r="E19" s="75">
        <v>12</v>
      </c>
      <c r="F19" s="73">
        <f>'Final AC for Faculty'!F20</f>
        <v>46160</v>
      </c>
    </row>
    <row r="20" spans="1:10" ht="31.8" customHeight="1" x14ac:dyDescent="0.25">
      <c r="A20" s="111"/>
      <c r="B20" s="122" t="s">
        <v>106</v>
      </c>
      <c r="C20" s="162" t="s">
        <v>108</v>
      </c>
      <c r="D20" s="163"/>
      <c r="E20" s="75" t="s">
        <v>72</v>
      </c>
      <c r="F20" s="73" t="s">
        <v>72</v>
      </c>
    </row>
    <row r="21" spans="1:10" ht="31.8" customHeight="1" x14ac:dyDescent="0.25">
      <c r="A21" s="111">
        <v>15</v>
      </c>
      <c r="B21" s="74" t="s">
        <v>75</v>
      </c>
      <c r="C21" s="75">
        <v>13</v>
      </c>
      <c r="D21" s="73">
        <f>'Final AC for Faculty'!D21</f>
        <v>46180</v>
      </c>
      <c r="E21" s="75">
        <v>13</v>
      </c>
      <c r="F21" s="73">
        <f>'Final AC for Faculty'!F21</f>
        <v>46173</v>
      </c>
    </row>
    <row r="22" spans="1:10" ht="24.6" customHeight="1" x14ac:dyDescent="0.25">
      <c r="A22" s="75">
        <v>16</v>
      </c>
      <c r="B22" s="74" t="s">
        <v>78</v>
      </c>
      <c r="C22" s="75">
        <v>15</v>
      </c>
      <c r="D22" s="73">
        <f>'Final AC for Faculty'!D22</f>
        <v>46199</v>
      </c>
      <c r="E22" s="75">
        <v>15</v>
      </c>
      <c r="F22" s="73">
        <f>'Final AC for Faculty'!F22</f>
        <v>46192</v>
      </c>
    </row>
    <row r="23" spans="1:10" ht="24.6" customHeight="1" x14ac:dyDescent="0.25">
      <c r="A23" s="111">
        <v>17</v>
      </c>
      <c r="B23" s="74" t="s">
        <v>39</v>
      </c>
      <c r="C23" s="75">
        <v>16</v>
      </c>
      <c r="D23" s="73">
        <f>'Final AC for Faculty'!D24</f>
        <v>46206</v>
      </c>
      <c r="E23" s="75">
        <v>16</v>
      </c>
      <c r="F23" s="73">
        <f>'Final AC for Faculty'!F24</f>
        <v>46199</v>
      </c>
    </row>
    <row r="24" spans="1:10" ht="27.6" customHeight="1" x14ac:dyDescent="0.25">
      <c r="A24" s="75">
        <v>18</v>
      </c>
      <c r="B24" s="74" t="s">
        <v>69</v>
      </c>
      <c r="C24" s="75">
        <v>17</v>
      </c>
      <c r="D24" s="73">
        <f>'Final AC for Faculty'!D26</f>
        <v>46213</v>
      </c>
      <c r="E24" s="75">
        <v>17</v>
      </c>
      <c r="F24" s="73">
        <f>'Final AC for Faculty'!F26</f>
        <v>46206</v>
      </c>
    </row>
    <row r="25" spans="1:10" ht="32.4" customHeight="1" x14ac:dyDescent="0.25">
      <c r="A25" s="111">
        <v>19</v>
      </c>
      <c r="B25" s="74" t="s">
        <v>40</v>
      </c>
      <c r="C25" s="75">
        <v>17</v>
      </c>
      <c r="D25" s="73">
        <f>'Final AC for Faculty'!D27</f>
        <v>46209</v>
      </c>
      <c r="E25" s="75">
        <v>17</v>
      </c>
      <c r="F25" s="73">
        <f>'Final AC for Faculty'!F27</f>
        <v>46202</v>
      </c>
    </row>
    <row r="26" spans="1:10" ht="24.6" customHeight="1" x14ac:dyDescent="0.25">
      <c r="A26" s="75">
        <v>20</v>
      </c>
      <c r="B26" s="74" t="s">
        <v>41</v>
      </c>
      <c r="C26" s="75">
        <v>17</v>
      </c>
      <c r="D26" s="73">
        <f>'Final AC for Faculty'!D28</f>
        <v>46213</v>
      </c>
      <c r="E26" s="75">
        <v>17</v>
      </c>
      <c r="F26" s="73">
        <f>'Final AC for Faculty'!F28</f>
        <v>46206</v>
      </c>
    </row>
    <row r="27" spans="1:10" ht="24.6" customHeight="1" x14ac:dyDescent="0.25">
      <c r="A27" s="111">
        <v>21</v>
      </c>
      <c r="B27" s="77" t="s">
        <v>109</v>
      </c>
      <c r="C27" s="78">
        <v>18</v>
      </c>
      <c r="D27" s="73">
        <f>'Final AC for Faculty'!D29</f>
        <v>46214</v>
      </c>
      <c r="E27" s="78"/>
      <c r="F27" s="73" t="s">
        <v>72</v>
      </c>
    </row>
    <row r="28" spans="1:10" ht="24.6" customHeight="1" x14ac:dyDescent="0.25">
      <c r="A28" s="75">
        <v>22</v>
      </c>
      <c r="B28" s="77" t="s">
        <v>110</v>
      </c>
      <c r="C28" s="78">
        <v>18</v>
      </c>
      <c r="D28" s="73">
        <f>'Final AC for Faculty'!D30</f>
        <v>46216</v>
      </c>
      <c r="E28" s="78">
        <v>18</v>
      </c>
      <c r="F28" s="73">
        <f>'Final AC for Faculty'!F30</f>
        <v>46209</v>
      </c>
    </row>
    <row r="29" spans="1:10" ht="24.6" customHeight="1" x14ac:dyDescent="0.25">
      <c r="A29" s="111">
        <v>23</v>
      </c>
      <c r="B29" s="74" t="s">
        <v>71</v>
      </c>
      <c r="C29" s="75">
        <v>21</v>
      </c>
      <c r="D29" s="73">
        <f>'Final AC for Faculty'!D32</f>
        <v>46234</v>
      </c>
      <c r="E29" s="75">
        <v>21</v>
      </c>
      <c r="F29" s="73">
        <f>'Final AC for Faculty'!F32</f>
        <v>46227</v>
      </c>
    </row>
    <row r="30" spans="1:10" x14ac:dyDescent="0.25">
      <c r="D30" s="69"/>
    </row>
    <row r="32" spans="1:10" ht="13.8" customHeight="1" x14ac:dyDescent="0.25">
      <c r="B32" s="114" t="s">
        <v>77</v>
      </c>
      <c r="C32" s="76"/>
      <c r="D32" s="115"/>
      <c r="E32" s="76"/>
      <c r="F32" s="76"/>
      <c r="G32" s="76"/>
      <c r="H32" s="76"/>
      <c r="I32" s="76"/>
      <c r="J32" s="76"/>
    </row>
    <row r="33" spans="2:6" x14ac:dyDescent="0.25">
      <c r="B33" s="113" t="s">
        <v>103</v>
      </c>
      <c r="D33" s="69"/>
    </row>
    <row r="34" spans="2:6" x14ac:dyDescent="0.25">
      <c r="B34" s="113" t="s">
        <v>104</v>
      </c>
    </row>
    <row r="35" spans="2:6" x14ac:dyDescent="0.25">
      <c r="B35" s="113" t="s">
        <v>105</v>
      </c>
    </row>
    <row r="36" spans="2:6" x14ac:dyDescent="0.25">
      <c r="B36" s="113" t="s">
        <v>102</v>
      </c>
    </row>
    <row r="37" spans="2:6" ht="13.2" customHeight="1" x14ac:dyDescent="0.25">
      <c r="B37" s="113"/>
      <c r="D37" s="157" t="s">
        <v>76</v>
      </c>
      <c r="E37" s="157"/>
      <c r="F37" s="157"/>
    </row>
    <row r="38" spans="2:6" ht="13.2" customHeight="1" x14ac:dyDescent="0.25">
      <c r="D38" s="157"/>
      <c r="E38" s="157"/>
      <c r="F38" s="157"/>
    </row>
    <row r="39" spans="2:6" ht="13.2" customHeight="1" x14ac:dyDescent="0.25">
      <c r="D39" s="157"/>
      <c r="E39" s="157"/>
      <c r="F39" s="157"/>
    </row>
    <row r="40" spans="2:6" ht="13.2" customHeight="1" x14ac:dyDescent="0.25">
      <c r="D40" s="157"/>
      <c r="E40" s="157"/>
      <c r="F40" s="157"/>
    </row>
  </sheetData>
  <mergeCells count="9">
    <mergeCell ref="A1:F1"/>
    <mergeCell ref="A2:F2"/>
    <mergeCell ref="D37:F40"/>
    <mergeCell ref="A3:A4"/>
    <mergeCell ref="B3:B4"/>
    <mergeCell ref="C3:D3"/>
    <mergeCell ref="E3:F3"/>
    <mergeCell ref="C20:D20"/>
    <mergeCell ref="C13:D13"/>
  </mergeCells>
  <pageMargins left="1" right="1" top="0.5" bottom="0" header="0.3" footer="0.3"/>
  <pageSetup paperSize="9" scale="59" orientation="landscape" horizontalDpi="4294967295" verticalDpi="4294967295" r:id="rId1"/>
  <colBreaks count="1" manualBreakCount="1">
    <brk id="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N37"/>
  <sheetViews>
    <sheetView zoomScaleNormal="100" workbookViewId="0">
      <selection activeCell="N13" sqref="N13"/>
    </sheetView>
  </sheetViews>
  <sheetFormatPr defaultRowHeight="13.2" x14ac:dyDescent="0.25"/>
  <cols>
    <col min="1" max="1" width="10.44140625" customWidth="1"/>
    <col min="2" max="2" width="8" customWidth="1"/>
    <col min="3" max="3" width="5.77734375" customWidth="1"/>
    <col min="4" max="7" width="6.88671875" customWidth="1"/>
    <col min="8" max="8" width="5.77734375" customWidth="1"/>
    <col min="9" max="9" width="6.88671875" customWidth="1"/>
    <col min="10" max="10" width="66.88671875" customWidth="1"/>
    <col min="11" max="11" width="9.33203125" customWidth="1"/>
  </cols>
  <sheetData>
    <row r="1" spans="1:14" ht="29.4" customHeight="1" x14ac:dyDescent="0.25">
      <c r="A1" s="141" t="s">
        <v>37</v>
      </c>
      <c r="B1" s="142"/>
      <c r="C1" s="142"/>
      <c r="D1" s="142"/>
      <c r="E1" s="142"/>
      <c r="F1" s="142"/>
      <c r="G1" s="142"/>
      <c r="H1" s="142"/>
      <c r="I1" s="142"/>
      <c r="J1" s="143"/>
      <c r="K1" s="1"/>
    </row>
    <row r="2" spans="1:14" ht="23.4" thickBot="1" x14ac:dyDescent="0.3">
      <c r="A2" s="144" t="s">
        <v>43</v>
      </c>
      <c r="B2" s="145"/>
      <c r="C2" s="145"/>
      <c r="D2" s="145"/>
      <c r="E2" s="145"/>
      <c r="F2" s="145"/>
      <c r="G2" s="145"/>
      <c r="H2" s="145"/>
      <c r="I2" s="145"/>
      <c r="J2" s="146"/>
      <c r="K2" s="1"/>
    </row>
    <row r="3" spans="1:14" ht="15" customHeight="1" thickBot="1" x14ac:dyDescent="0.3">
      <c r="A3" s="65" t="s">
        <v>1</v>
      </c>
      <c r="B3" s="64" t="s">
        <v>29</v>
      </c>
      <c r="C3" s="64" t="s">
        <v>30</v>
      </c>
      <c r="D3" s="64" t="s">
        <v>31</v>
      </c>
      <c r="E3" s="64" t="s">
        <v>32</v>
      </c>
      <c r="F3" s="64" t="s">
        <v>33</v>
      </c>
      <c r="G3" s="64" t="s">
        <v>34</v>
      </c>
      <c r="H3" s="64" t="s">
        <v>35</v>
      </c>
      <c r="I3" s="64" t="s">
        <v>36</v>
      </c>
      <c r="J3" s="63" t="s">
        <v>28</v>
      </c>
      <c r="K3" s="2"/>
    </row>
    <row r="4" spans="1:14" ht="16.05" customHeight="1" thickBot="1" x14ac:dyDescent="0.3">
      <c r="A4" s="147" t="s">
        <v>47</v>
      </c>
      <c r="B4" s="23"/>
      <c r="C4" s="81">
        <v>1</v>
      </c>
      <c r="D4" s="13">
        <v>2</v>
      </c>
      <c r="E4" s="13">
        <v>3</v>
      </c>
      <c r="F4" s="13">
        <v>4</v>
      </c>
      <c r="G4" s="13">
        <v>5</v>
      </c>
      <c r="H4" s="13">
        <v>6</v>
      </c>
      <c r="I4" s="13">
        <v>7</v>
      </c>
      <c r="J4" s="22"/>
      <c r="K4" s="2"/>
    </row>
    <row r="5" spans="1:14" ht="16.05" customHeight="1" thickBot="1" x14ac:dyDescent="0.3">
      <c r="A5" s="148"/>
      <c r="B5" s="29"/>
      <c r="C5" s="15">
        <v>8</v>
      </c>
      <c r="D5" s="5">
        <v>9</v>
      </c>
      <c r="E5" s="5">
        <v>10</v>
      </c>
      <c r="F5" s="5">
        <v>11</v>
      </c>
      <c r="G5" s="5">
        <v>12</v>
      </c>
      <c r="H5" s="82">
        <v>13</v>
      </c>
      <c r="I5" s="5">
        <v>14</v>
      </c>
      <c r="J5" s="22"/>
      <c r="K5" s="2"/>
    </row>
    <row r="6" spans="1:14" ht="16.05" customHeight="1" thickBot="1" x14ac:dyDescent="0.3">
      <c r="A6" s="148"/>
      <c r="B6" s="29"/>
      <c r="C6" s="15">
        <v>15</v>
      </c>
      <c r="D6" s="5">
        <v>16</v>
      </c>
      <c r="E6" s="5">
        <v>17</v>
      </c>
      <c r="F6" s="5">
        <v>18</v>
      </c>
      <c r="G6" s="5">
        <v>19</v>
      </c>
      <c r="H6" s="5">
        <v>20</v>
      </c>
      <c r="I6" s="5">
        <v>21</v>
      </c>
      <c r="J6" s="50" t="s">
        <v>3</v>
      </c>
      <c r="K6" s="2"/>
    </row>
    <row r="7" spans="1:14" ht="16.05" customHeight="1" thickBot="1" x14ac:dyDescent="0.3">
      <c r="A7" s="148"/>
      <c r="B7" s="29"/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83">
        <v>27</v>
      </c>
      <c r="I7" s="5">
        <v>28</v>
      </c>
      <c r="J7" s="51" t="s">
        <v>4</v>
      </c>
      <c r="K7" s="2"/>
    </row>
    <row r="8" spans="1:14" ht="16.05" customHeight="1" thickBot="1" x14ac:dyDescent="0.3">
      <c r="A8" s="149"/>
      <c r="B8" s="28">
        <v>1</v>
      </c>
      <c r="C8" s="42">
        <v>29</v>
      </c>
      <c r="D8" s="19">
        <v>30</v>
      </c>
      <c r="E8" s="19"/>
      <c r="F8" s="19"/>
      <c r="G8" s="19"/>
      <c r="H8" s="19"/>
      <c r="I8" s="19"/>
      <c r="J8" s="52" t="s">
        <v>5</v>
      </c>
      <c r="K8" s="2"/>
    </row>
    <row r="9" spans="1:14" ht="16.05" customHeight="1" thickBot="1" x14ac:dyDescent="0.3">
      <c r="A9" s="150" t="s">
        <v>48</v>
      </c>
      <c r="B9" s="27"/>
      <c r="C9" s="80"/>
      <c r="D9" s="13"/>
      <c r="E9" s="13">
        <v>1</v>
      </c>
      <c r="F9" s="13">
        <v>2</v>
      </c>
      <c r="G9" s="13">
        <v>3</v>
      </c>
      <c r="H9" s="95">
        <v>4</v>
      </c>
      <c r="I9" s="13">
        <v>5</v>
      </c>
      <c r="J9" s="54" t="s">
        <v>7</v>
      </c>
      <c r="K9" s="2"/>
    </row>
    <row r="10" spans="1:14" ht="15" customHeight="1" thickBot="1" x14ac:dyDescent="0.3">
      <c r="A10" s="151"/>
      <c r="B10" s="24">
        <v>2</v>
      </c>
      <c r="C10" s="5">
        <v>6</v>
      </c>
      <c r="D10" s="5">
        <v>7</v>
      </c>
      <c r="E10" s="5">
        <v>8</v>
      </c>
      <c r="F10" s="5">
        <v>9</v>
      </c>
      <c r="G10" s="105">
        <v>10</v>
      </c>
      <c r="H10" s="5">
        <v>11</v>
      </c>
      <c r="I10" s="5">
        <v>12</v>
      </c>
      <c r="J10" s="96"/>
      <c r="K10" s="2"/>
    </row>
    <row r="11" spans="1:14" ht="16.05" customHeight="1" thickBot="1" x14ac:dyDescent="0.3">
      <c r="A11" s="151"/>
      <c r="B11" s="24">
        <v>3</v>
      </c>
      <c r="C11" s="5">
        <v>13</v>
      </c>
      <c r="D11" s="5">
        <v>14</v>
      </c>
      <c r="E11" s="5">
        <v>15</v>
      </c>
      <c r="F11" s="5">
        <v>16</v>
      </c>
      <c r="G11" s="5">
        <v>17</v>
      </c>
      <c r="H11" s="5">
        <v>18</v>
      </c>
      <c r="I11" s="5">
        <v>19</v>
      </c>
      <c r="J11" s="97" t="s">
        <v>8</v>
      </c>
      <c r="K11" s="2"/>
    </row>
    <row r="12" spans="1:14" ht="16.05" customHeight="1" thickBot="1" x14ac:dyDescent="0.3">
      <c r="A12" s="151"/>
      <c r="B12" s="24">
        <v>4</v>
      </c>
      <c r="C12" s="15">
        <v>20</v>
      </c>
      <c r="D12" s="5">
        <v>21</v>
      </c>
      <c r="E12" s="5">
        <v>22</v>
      </c>
      <c r="F12" s="5">
        <v>23</v>
      </c>
      <c r="G12" s="5">
        <v>24</v>
      </c>
      <c r="H12" s="5">
        <v>25</v>
      </c>
      <c r="I12" s="5">
        <v>26</v>
      </c>
      <c r="J12" s="22"/>
      <c r="K12" s="2"/>
    </row>
    <row r="13" spans="1:14" ht="16.05" customHeight="1" thickBot="1" x14ac:dyDescent="0.3">
      <c r="A13" s="151"/>
      <c r="B13" s="24">
        <v>5</v>
      </c>
      <c r="C13" s="42">
        <v>27</v>
      </c>
      <c r="D13" s="19">
        <v>28</v>
      </c>
      <c r="E13" s="19">
        <v>29</v>
      </c>
      <c r="F13" s="19">
        <v>30</v>
      </c>
      <c r="G13" s="19">
        <v>31</v>
      </c>
      <c r="H13" s="19"/>
      <c r="I13" s="19"/>
      <c r="J13" s="22"/>
      <c r="K13" s="2"/>
      <c r="N13">
        <f>20*600</f>
        <v>12000</v>
      </c>
    </row>
    <row r="14" spans="1:14" ht="16.05" customHeight="1" thickBot="1" x14ac:dyDescent="0.3">
      <c r="A14" s="137" t="s">
        <v>49</v>
      </c>
      <c r="B14" s="23">
        <v>6</v>
      </c>
      <c r="C14" s="80"/>
      <c r="D14" s="13"/>
      <c r="E14" s="13"/>
      <c r="F14" s="13"/>
      <c r="G14" s="13"/>
      <c r="H14" s="13">
        <v>1</v>
      </c>
      <c r="I14" s="13">
        <v>2</v>
      </c>
      <c r="J14" s="54" t="s">
        <v>11</v>
      </c>
      <c r="K14" s="2"/>
    </row>
    <row r="15" spans="1:14" ht="15" customHeight="1" thickBot="1" x14ac:dyDescent="0.3">
      <c r="A15" s="138"/>
      <c r="B15" s="24">
        <v>7</v>
      </c>
      <c r="C15" s="15">
        <v>3</v>
      </c>
      <c r="D15" s="5">
        <v>4</v>
      </c>
      <c r="E15" s="5">
        <v>5</v>
      </c>
      <c r="F15" s="5">
        <v>6</v>
      </c>
      <c r="G15" s="5">
        <v>7</v>
      </c>
      <c r="H15" s="95">
        <v>8</v>
      </c>
      <c r="I15" s="5">
        <v>9</v>
      </c>
      <c r="J15" s="96"/>
      <c r="K15" s="2"/>
    </row>
    <row r="16" spans="1:14" ht="16.05" customHeight="1" thickBot="1" x14ac:dyDescent="0.3">
      <c r="A16" s="138"/>
      <c r="B16" s="24">
        <v>8</v>
      </c>
      <c r="C16" s="15">
        <v>10</v>
      </c>
      <c r="D16" s="5">
        <v>11</v>
      </c>
      <c r="E16" s="5">
        <v>12</v>
      </c>
      <c r="F16" s="5">
        <v>13</v>
      </c>
      <c r="G16" s="5">
        <v>14</v>
      </c>
      <c r="H16" s="5">
        <v>15</v>
      </c>
      <c r="I16" s="5">
        <v>16</v>
      </c>
      <c r="J16" s="94" t="s">
        <v>57</v>
      </c>
      <c r="K16" s="2"/>
    </row>
    <row r="17" spans="1:11" ht="16.05" customHeight="1" thickBot="1" x14ac:dyDescent="0.3">
      <c r="A17" s="138"/>
      <c r="B17" s="24">
        <v>9</v>
      </c>
      <c r="C17" s="101">
        <v>17</v>
      </c>
      <c r="D17" s="5">
        <v>18</v>
      </c>
      <c r="E17" s="5">
        <v>19</v>
      </c>
      <c r="F17" s="5">
        <v>20</v>
      </c>
      <c r="G17" s="5">
        <v>21</v>
      </c>
      <c r="H17" s="85">
        <v>22</v>
      </c>
      <c r="I17" s="5">
        <v>23</v>
      </c>
      <c r="J17" s="59" t="s">
        <v>56</v>
      </c>
      <c r="K17" s="2"/>
    </row>
    <row r="18" spans="1:11" ht="16.05" customHeight="1" thickBot="1" x14ac:dyDescent="0.3">
      <c r="A18" s="139"/>
      <c r="B18" s="28">
        <v>10</v>
      </c>
      <c r="C18" s="19">
        <v>24</v>
      </c>
      <c r="D18" s="19">
        <v>25</v>
      </c>
      <c r="E18" s="19">
        <v>26</v>
      </c>
      <c r="F18" s="19">
        <v>27</v>
      </c>
      <c r="G18" s="19">
        <v>28</v>
      </c>
      <c r="H18" s="19">
        <v>29</v>
      </c>
      <c r="I18" s="19">
        <v>30</v>
      </c>
      <c r="J18" s="22"/>
      <c r="K18" s="2"/>
    </row>
    <row r="19" spans="1:11" ht="16.05" customHeight="1" thickBot="1" x14ac:dyDescent="0.3">
      <c r="A19" s="140" t="s">
        <v>50</v>
      </c>
      <c r="B19" s="27"/>
      <c r="C19" s="13">
        <v>1</v>
      </c>
      <c r="D19" s="13">
        <v>2</v>
      </c>
      <c r="E19" s="13">
        <v>3</v>
      </c>
      <c r="F19" s="13">
        <v>4</v>
      </c>
      <c r="G19" s="13">
        <v>5</v>
      </c>
      <c r="H19" s="13">
        <v>6</v>
      </c>
      <c r="I19" s="13">
        <v>7</v>
      </c>
      <c r="J19" s="102" t="s">
        <v>55</v>
      </c>
      <c r="K19" s="2"/>
    </row>
    <row r="20" spans="1:11" ht="16.05" customHeight="1" thickBot="1" x14ac:dyDescent="0.3">
      <c r="A20" s="140"/>
      <c r="B20" s="24">
        <v>11</v>
      </c>
      <c r="C20" s="15">
        <v>8</v>
      </c>
      <c r="D20" s="5">
        <v>9</v>
      </c>
      <c r="E20" s="5">
        <v>10</v>
      </c>
      <c r="F20" s="5">
        <v>11</v>
      </c>
      <c r="G20" s="5">
        <v>12</v>
      </c>
      <c r="H20" s="5">
        <v>13</v>
      </c>
      <c r="I20" s="5">
        <v>14</v>
      </c>
      <c r="J20" s="67" t="s">
        <v>38</v>
      </c>
      <c r="K20" s="2"/>
    </row>
    <row r="21" spans="1:11" ht="16.05" customHeight="1" thickBot="1" x14ac:dyDescent="0.3">
      <c r="A21" s="140"/>
      <c r="B21" s="24">
        <v>12</v>
      </c>
      <c r="C21" s="15">
        <v>15</v>
      </c>
      <c r="D21" s="5">
        <v>16</v>
      </c>
      <c r="E21" s="5">
        <v>17</v>
      </c>
      <c r="F21" s="5">
        <v>18</v>
      </c>
      <c r="G21" s="5">
        <v>19</v>
      </c>
      <c r="H21" s="86">
        <v>20</v>
      </c>
      <c r="I21" s="5">
        <v>21</v>
      </c>
      <c r="J21" s="60" t="s">
        <v>20</v>
      </c>
      <c r="K21" s="2"/>
    </row>
    <row r="22" spans="1:11" ht="15" customHeight="1" thickBot="1" x14ac:dyDescent="0.3">
      <c r="A22" s="140"/>
      <c r="B22" s="24">
        <v>13</v>
      </c>
      <c r="C22" s="15">
        <v>22</v>
      </c>
      <c r="D22" s="5">
        <v>23</v>
      </c>
      <c r="E22" s="5">
        <v>24</v>
      </c>
      <c r="F22" s="103">
        <v>25</v>
      </c>
      <c r="G22" s="5">
        <v>26</v>
      </c>
      <c r="H22" s="87">
        <v>27</v>
      </c>
      <c r="I22" s="5">
        <v>28</v>
      </c>
      <c r="J22" s="110"/>
      <c r="K22" s="2"/>
    </row>
    <row r="23" spans="1:11" ht="13.8" customHeight="1" thickBot="1" x14ac:dyDescent="0.3">
      <c r="A23" s="140"/>
      <c r="B23" s="28">
        <v>14</v>
      </c>
      <c r="C23" s="15">
        <v>29</v>
      </c>
      <c r="D23" s="19">
        <v>30</v>
      </c>
      <c r="E23" s="19">
        <v>31</v>
      </c>
      <c r="F23" s="19"/>
      <c r="G23" s="19"/>
      <c r="H23" s="19"/>
      <c r="I23" s="19"/>
      <c r="J23" s="66"/>
      <c r="K23" s="2"/>
    </row>
    <row r="24" spans="1:11" ht="16.05" customHeight="1" thickBot="1" x14ac:dyDescent="0.3">
      <c r="A24" s="137" t="s">
        <v>51</v>
      </c>
      <c r="B24" s="27"/>
      <c r="C24" s="80"/>
      <c r="D24" s="13"/>
      <c r="E24" s="13"/>
      <c r="F24" s="13">
        <v>1</v>
      </c>
      <c r="G24" s="13">
        <v>2</v>
      </c>
      <c r="H24" s="13">
        <v>3</v>
      </c>
      <c r="I24" s="13">
        <v>4</v>
      </c>
      <c r="J24" s="96"/>
      <c r="K24" s="2"/>
    </row>
    <row r="25" spans="1:11" ht="16.05" customHeight="1" thickBot="1" x14ac:dyDescent="0.3">
      <c r="A25" s="138"/>
      <c r="B25" s="24">
        <v>15</v>
      </c>
      <c r="C25" s="5">
        <v>5</v>
      </c>
      <c r="D25" s="5">
        <v>6</v>
      </c>
      <c r="E25" s="5">
        <v>7</v>
      </c>
      <c r="F25" s="5">
        <v>8</v>
      </c>
      <c r="G25" s="5">
        <v>9</v>
      </c>
      <c r="H25" s="5">
        <v>10</v>
      </c>
      <c r="I25" s="5">
        <v>11</v>
      </c>
      <c r="J25" s="93" t="s">
        <v>54</v>
      </c>
      <c r="K25" s="2"/>
    </row>
    <row r="26" spans="1:11" ht="16.05" customHeight="1" thickBot="1" x14ac:dyDescent="0.3">
      <c r="A26" s="138"/>
      <c r="B26" s="24">
        <v>16</v>
      </c>
      <c r="C26" s="15">
        <v>12</v>
      </c>
      <c r="D26" s="104">
        <v>13</v>
      </c>
      <c r="E26" s="5">
        <v>14</v>
      </c>
      <c r="F26" s="5">
        <v>15</v>
      </c>
      <c r="G26" s="5">
        <v>16</v>
      </c>
      <c r="H26" s="101">
        <v>17</v>
      </c>
      <c r="I26" s="5">
        <v>18</v>
      </c>
      <c r="J26" s="94" t="s">
        <v>58</v>
      </c>
      <c r="K26" s="2"/>
    </row>
    <row r="27" spans="1:11" ht="16.05" customHeight="1" thickBot="1" x14ac:dyDescent="0.3">
      <c r="A27" s="138"/>
      <c r="B27" s="24">
        <v>17</v>
      </c>
      <c r="C27" s="15">
        <v>19</v>
      </c>
      <c r="D27" s="5">
        <v>20</v>
      </c>
      <c r="E27" s="89">
        <v>21</v>
      </c>
      <c r="F27" s="109">
        <v>22</v>
      </c>
      <c r="G27" s="5">
        <v>23</v>
      </c>
      <c r="H27" s="5">
        <v>24</v>
      </c>
      <c r="I27" s="5">
        <v>25</v>
      </c>
      <c r="J27" s="61" t="s">
        <v>21</v>
      </c>
      <c r="K27" s="2"/>
    </row>
    <row r="28" spans="1:11" ht="15" customHeight="1" thickBot="1" x14ac:dyDescent="0.3">
      <c r="A28" s="138"/>
      <c r="B28" s="24">
        <v>18</v>
      </c>
      <c r="C28" s="19">
        <v>26</v>
      </c>
      <c r="D28" s="19">
        <v>27</v>
      </c>
      <c r="E28" s="19">
        <v>28</v>
      </c>
      <c r="F28" s="19">
        <v>29</v>
      </c>
      <c r="G28" s="5">
        <v>30</v>
      </c>
      <c r="H28" s="19">
        <v>31</v>
      </c>
      <c r="I28" s="19"/>
      <c r="J28" s="98" t="s">
        <v>42</v>
      </c>
      <c r="K28" s="2"/>
    </row>
    <row r="29" spans="1:11" ht="16.05" customHeight="1" thickBot="1" x14ac:dyDescent="0.3">
      <c r="A29" s="153" t="s">
        <v>2</v>
      </c>
      <c r="B29" s="23">
        <v>19</v>
      </c>
      <c r="C29" s="80"/>
      <c r="D29" s="13"/>
      <c r="E29" s="13"/>
      <c r="F29" s="13"/>
      <c r="G29" s="13"/>
      <c r="H29" s="13"/>
      <c r="I29" s="13">
        <v>1</v>
      </c>
      <c r="J29" s="96"/>
      <c r="K29" s="2"/>
    </row>
    <row r="30" spans="1:11" ht="16.05" customHeight="1" thickBot="1" x14ac:dyDescent="0.3">
      <c r="A30" s="154"/>
      <c r="B30" s="24">
        <v>20</v>
      </c>
      <c r="C30" s="5">
        <v>2</v>
      </c>
      <c r="D30" s="5">
        <v>3</v>
      </c>
      <c r="E30" s="5">
        <v>4</v>
      </c>
      <c r="F30" s="5">
        <v>5</v>
      </c>
      <c r="G30" s="5">
        <v>6</v>
      </c>
      <c r="H30" s="5">
        <v>7</v>
      </c>
      <c r="I30" s="5">
        <v>8</v>
      </c>
      <c r="J30" s="62" t="s">
        <v>52</v>
      </c>
      <c r="K30" s="2"/>
    </row>
    <row r="31" spans="1:11" ht="16.05" customHeight="1" thickBot="1" x14ac:dyDescent="0.3">
      <c r="A31" s="154"/>
      <c r="B31" s="25"/>
      <c r="C31" s="15">
        <v>9</v>
      </c>
      <c r="D31" s="5">
        <v>10</v>
      </c>
      <c r="E31" s="107">
        <v>11</v>
      </c>
      <c r="F31" s="5">
        <v>12</v>
      </c>
      <c r="G31" s="5">
        <v>13</v>
      </c>
      <c r="H31" s="5">
        <v>14</v>
      </c>
      <c r="I31" s="5">
        <v>15</v>
      </c>
      <c r="J31" s="106" t="s">
        <v>53</v>
      </c>
      <c r="K31" s="2"/>
    </row>
    <row r="32" spans="1:11" ht="16.05" customHeight="1" thickBot="1" x14ac:dyDescent="0.3">
      <c r="A32" s="154"/>
      <c r="B32" s="25"/>
      <c r="C32" s="15">
        <v>16</v>
      </c>
      <c r="D32" s="5">
        <v>17</v>
      </c>
      <c r="E32" s="108">
        <v>18</v>
      </c>
      <c r="F32" s="5">
        <v>19</v>
      </c>
      <c r="G32" s="5">
        <v>20</v>
      </c>
      <c r="H32" s="5">
        <v>21</v>
      </c>
      <c r="I32" s="5">
        <v>22</v>
      </c>
      <c r="J32" s="66"/>
      <c r="K32" s="2"/>
    </row>
    <row r="33" spans="1:11" ht="15.75" customHeight="1" thickBot="1" x14ac:dyDescent="0.3">
      <c r="A33" s="155"/>
      <c r="B33" s="26"/>
      <c r="C33" s="42">
        <v>23</v>
      </c>
      <c r="D33" s="19">
        <v>24</v>
      </c>
      <c r="E33" s="19">
        <v>25</v>
      </c>
      <c r="F33" s="19">
        <v>26</v>
      </c>
      <c r="G33" s="19">
        <v>27</v>
      </c>
      <c r="H33" s="19">
        <v>28</v>
      </c>
      <c r="I33" s="19"/>
      <c r="J33" s="22"/>
      <c r="K33" s="2"/>
    </row>
    <row r="34" spans="1:11" x14ac:dyDescent="0.25"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x14ac:dyDescent="0.25">
      <c r="B35" s="6"/>
      <c r="C35" s="6"/>
      <c r="D35" s="6"/>
      <c r="E35" s="6"/>
      <c r="F35" s="6"/>
      <c r="G35" s="6"/>
      <c r="H35" s="6"/>
      <c r="I35" s="6"/>
      <c r="J35" s="6"/>
      <c r="K35" s="6"/>
    </row>
    <row r="37" spans="1:11" ht="61.2" customHeight="1" x14ac:dyDescent="0.25">
      <c r="A37" s="136" t="s">
        <v>27</v>
      </c>
      <c r="B37" s="136"/>
      <c r="C37" s="136"/>
      <c r="D37" s="136"/>
      <c r="E37" s="136"/>
      <c r="F37" s="136"/>
      <c r="G37" s="136"/>
    </row>
  </sheetData>
  <mergeCells count="9">
    <mergeCell ref="A24:A28"/>
    <mergeCell ref="A29:A33"/>
    <mergeCell ref="A37:G37"/>
    <mergeCell ref="A1:J1"/>
    <mergeCell ref="A2:J2"/>
    <mergeCell ref="A4:A8"/>
    <mergeCell ref="A9:A13"/>
    <mergeCell ref="A14:A18"/>
    <mergeCell ref="A19:A23"/>
  </mergeCells>
  <pageMargins left="0.7" right="0.7" top="0.75" bottom="0.75" header="0.3" footer="0.3"/>
  <pageSetup scale="77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RCST &amp; Physics</vt:lpstr>
      <vt:lpstr>BS G.</vt:lpstr>
      <vt:lpstr>Final AC for Faculty</vt:lpstr>
      <vt:lpstr>Final AC for Students</vt:lpstr>
      <vt:lpstr>MS Calendar</vt:lpstr>
      <vt:lpstr>'Final AC for Faculty'!Print_Area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Waqas Mazhar</dc:creator>
  <cp:lastModifiedBy>Hafiz Muhammad Imran</cp:lastModifiedBy>
  <cp:lastPrinted>2026-01-29T11:43:56Z</cp:lastPrinted>
  <dcterms:created xsi:type="dcterms:W3CDTF">2025-01-29T05:31:59Z</dcterms:created>
  <dcterms:modified xsi:type="dcterms:W3CDTF">2026-01-29T11:52:58Z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2025-01-28T00:00:00Z</vt:filetime>
  </property>
  <property fmtid="{D5CDD505-2E9C-101B-9397-08002B2CF9AE}" pid="3" name="Creator">
    <vt:lpwstr>Microsoft® Excel® for Microsoft 365</vt:lpwstr>
  </property>
  <property fmtid="{D5CDD505-2E9C-101B-9397-08002B2CF9AE}" pid="4" name="LastSaved">
    <vt:filetime>2025-01-29T00:00:00Z</vt:filetime>
  </property>
  <property fmtid="{D5CDD505-2E9C-101B-9397-08002B2CF9AE}" pid="5" name="Producer">
    <vt:lpwstr>Microsoft® Excel® for Microsoft 365</vt:lpwstr>
  </property>
</Properties>
</file>